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Desktop\Q4 2023 GDP\Rail Transport Data Q4 2023\Q1 2024 RAIL DATA\Rail data Q2 2024\"/>
    </mc:Choice>
  </mc:AlternateContent>
  <xr:revisionPtr revIDLastSave="0" documentId="13_ncr:1_{B6B91869-9C17-4EBB-952B-C882EBB54D5D}" xr6:coauthVersionLast="47" xr6:coauthVersionMax="47" xr10:uidLastSave="{00000000-0000-0000-0000-000000000000}"/>
  <bookViews>
    <workbookView xWindow="-110" yWindow="-110" windowWidth="19420" windowHeight="10300" xr2:uid="{CF56FF32-EEE0-41F9-A3E3-B982769A7CD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I16" i="2"/>
  <c r="J16" i="2"/>
  <c r="K16" i="2"/>
  <c r="H18" i="2"/>
  <c r="I18" i="2"/>
  <c r="J18" i="2"/>
  <c r="K18" i="2"/>
  <c r="H19" i="2"/>
  <c r="I19" i="2"/>
  <c r="J19" i="2"/>
  <c r="K19" i="2"/>
  <c r="H21" i="2"/>
  <c r="I21" i="2"/>
  <c r="J21" i="2"/>
  <c r="K21" i="2"/>
  <c r="G20" i="2"/>
  <c r="G17" i="2"/>
  <c r="AA6" i="2"/>
  <c r="AA9" i="2"/>
  <c r="AA5" i="2"/>
  <c r="G16" i="2" s="1"/>
  <c r="AA7" i="2"/>
  <c r="G18" i="2" s="1"/>
  <c r="AA8" i="2"/>
  <c r="G19" i="2" s="1"/>
  <c r="AA10" i="2"/>
  <c r="G21" i="2" s="1"/>
  <c r="AA4" i="2"/>
  <c r="G15" i="2" s="1"/>
  <c r="V4" i="2"/>
  <c r="F15" i="2" s="1"/>
  <c r="V5" i="2"/>
  <c r="F16" i="2" s="1"/>
  <c r="V7" i="2"/>
  <c r="F18" i="2" s="1"/>
  <c r="V8" i="2"/>
  <c r="F19" i="2" s="1"/>
  <c r="V10" i="2"/>
  <c r="F21" i="2" s="1"/>
  <c r="Q5" i="2"/>
  <c r="E16" i="2" s="1"/>
  <c r="Q7" i="2"/>
  <c r="E18" i="2" s="1"/>
  <c r="Q8" i="2"/>
  <c r="E19" i="2" s="1"/>
  <c r="Q10" i="2"/>
  <c r="E21" i="2" s="1"/>
  <c r="Q4" i="2"/>
  <c r="E15" i="2" s="1"/>
  <c r="J15" i="2" l="1"/>
  <c r="K15" i="2"/>
  <c r="L10" i="2"/>
  <c r="D21" i="2" s="1"/>
  <c r="L8" i="2"/>
  <c r="D19" i="2" s="1"/>
  <c r="L7" i="2"/>
  <c r="D18" i="2" s="1"/>
  <c r="L5" i="2"/>
  <c r="D16" i="2" s="1"/>
  <c r="L4" i="2"/>
  <c r="D15" i="2" s="1"/>
  <c r="G10" i="2"/>
  <c r="C21" i="2" s="1"/>
  <c r="I15" i="2" l="1"/>
  <c r="D4" i="2"/>
  <c r="D5" i="2"/>
  <c r="D7" i="2"/>
  <c r="D8" i="2"/>
  <c r="C4" i="2"/>
  <c r="C5" i="2"/>
  <c r="C7" i="2"/>
  <c r="C8" i="2"/>
  <c r="G8" i="2" l="1"/>
  <c r="C19" i="2" s="1"/>
  <c r="G5" i="2"/>
  <c r="C16" i="2" s="1"/>
  <c r="G4" i="2"/>
  <c r="C15" i="2" s="1"/>
  <c r="H15" i="2" s="1"/>
  <c r="G7" i="2"/>
  <c r="C18" i="2" s="1"/>
</calcChain>
</file>

<file path=xl/sharedStrings.xml><?xml version="1.0" encoding="utf-8"?>
<sst xmlns="http://schemas.openxmlformats.org/spreadsheetml/2006/main" count="52" uniqueCount="22">
  <si>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</si>
  <si>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</si>
  <si>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</si>
  <si>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</si>
  <si>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</si>
  <si>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</si>
  <si>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</si>
  <si>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</si>
  <si>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</si>
  <si>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</si>
  <si>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</si>
  <si>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</si>
  <si>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</si>
  <si>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</si>
  <si>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</si>
  <si>
    <t>QoQ</t>
  </si>
  <si>
    <t>YoY</t>
  </si>
  <si>
    <t>Volume of Goods/Cargos via Pipeline (Tons)</t>
  </si>
  <si>
    <t xml:space="preserve">Revenue Generated from Pipeline (=N=) </t>
  </si>
  <si>
    <t>NB: Revised Q1, Q2, Q3 2021 &amp; Q1, Q2 2022, Q2 2023 figures</t>
  </si>
  <si>
    <t>Q2 2024</t>
  </si>
  <si>
    <t>Figures for pipelines for Q3 &amp; Q4 2023 are not available yet.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</si>
</sst>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3" fontId="0" fillId="0" borderId="3" xfId="0" applyNumberFormat="1" applyBorder="1"/>
    <xf numFmtId="43" fontId="0" fillId="0" borderId="1" xfId="1" applyFont="1" applyBorder="1"/>
    <xf numFmtId="43" fontId="0" fillId="0" borderId="0" xfId="0" applyNumberFormat="1"/>
    <xf numFmtId="0" fontId="1" fillId="0" borderId="0" xfId="0" applyFont="1"/>
    <xf numFmtId="0" fontId="1" fillId="0" borderId="3" xfId="0" applyFont="1" applyBorder="1" applyAlignment="1">
      <alignment horizontal="center"/>
    </xf>
    <xf numFmtId="43" fontId="0" fillId="0" borderId="0" xfId="1" applyFont="1"/>
    <xf numFmtId="3" fontId="0" fillId="0" borderId="1" xfId="1" applyNumberFormat="1" applyFont="1" applyFill="1" applyBorder="1"/>
    <xf numFmtId="3" fontId="4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165" fontId="0" fillId="0" borderId="1" xfId="1" applyNumberFormat="1" applyFont="1" applyFill="1" applyBorder="1"/>
    <xf numFmtId="43" fontId="0" fillId="0" borderId="1" xfId="0" applyNumberFormat="1" applyBorder="1"/>
    <xf numFmtId="4" fontId="0" fillId="0" borderId="1" xfId="0" applyNumberFormat="1" applyBorder="1"/>
    <xf numFmtId="164" fontId="4" fillId="0" borderId="1" xfId="0" applyNumberFormat="1" applyFont="1" applyBorder="1"/>
    <xf numFmtId="4" fontId="0" fillId="0" borderId="1" xfId="0" applyNumberFormat="1" applyBorder="1" applyAlignment="1">
      <alignment vertical="center" wrapText="1"/>
    </xf>
    <xf numFmtId="4" fontId="0" fillId="0" borderId="1" xfId="1" applyNumberFormat="1" applyFont="1" applyFill="1" applyBorder="1"/>
    <xf numFmtId="3" fontId="0" fillId="3" borderId="1" xfId="0" applyNumberFormat="1" applyFill="1" applyBorder="1"/>
    <xf numFmtId="0" fontId="6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Comma" xfId="1" builtinId="3"/>
    <cellStyle name="Comma 2" xfId="2" xr:uid="{07F37F8F-2D4B-4A16-8E74-A46CC5298D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AJ26"/>
  <sheetViews>
    <sheetView tabSelected="1" zoomScale="90" zoomScaleNormal="90"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AE17" sqref="AE17"/>
    </sheetView>
  </sheetViews>
  <sheetFormatPr defaultRowHeight="14.5" x14ac:dyDescent="0.35"/>
  <cols>
    <col min="1" max="1" width="5.453125" bestFit="1" customWidth="1"/>
    <col min="2" max="2" width="41.54296875" customWidth="1"/>
    <col min="3" max="3" width="14.81640625" bestFit="1" customWidth="1"/>
    <col min="4" max="8" width="16.54296875" bestFit="1" customWidth="1"/>
    <col min="9" max="11" width="14.81640625" bestFit="1" customWidth="1"/>
    <col min="12" max="12" width="16.54296875" bestFit="1" customWidth="1"/>
    <col min="13" max="13" width="14.81640625" bestFit="1" customWidth="1"/>
    <col min="14" max="18" width="16.54296875" bestFit="1" customWidth="1"/>
    <col min="19" max="19" width="14.81640625" bestFit="1" customWidth="1"/>
    <col min="20" max="20" width="13.1796875" customWidth="1"/>
    <col min="21" max="21" width="14.81640625" customWidth="1"/>
    <col min="22" max="22" width="16.54296875" bestFit="1" customWidth="1"/>
    <col min="23" max="23" width="12.1796875" customWidth="1"/>
    <col min="24" max="26" width="16.54296875" customWidth="1"/>
    <col min="27" max="27" width="15" customWidth="1"/>
    <col min="28" max="29" width="14.36328125" customWidth="1"/>
    <col min="30" max="30" width="9.54296875" customWidth="1"/>
    <col min="31" max="31" width="10.1796875" customWidth="1"/>
  </cols>
  <sheetData>
    <row r="1" spans="1:36" ht="21" x14ac:dyDescent="0.5">
      <c r="A1" s="24" t="s">
        <v>8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6" ht="15.65" customHeight="1" x14ac:dyDescent="0.35">
      <c r="A2" s="26" t="s">
        <v>2</v>
      </c>
      <c r="B2" s="27" t="s">
        <v>0</v>
      </c>
      <c r="C2" s="26">
        <v>2019</v>
      </c>
      <c r="D2" s="28"/>
      <c r="E2" s="28"/>
      <c r="F2" s="28"/>
      <c r="G2" s="3"/>
      <c r="H2" s="26">
        <v>2020</v>
      </c>
      <c r="I2" s="28"/>
      <c r="J2" s="28"/>
      <c r="K2" s="28"/>
      <c r="L2" s="3"/>
      <c r="M2" s="26">
        <v>2021</v>
      </c>
      <c r="N2" s="26"/>
      <c r="O2" s="26"/>
      <c r="P2" s="26"/>
      <c r="Q2" s="4"/>
      <c r="R2" s="26">
        <v>2022</v>
      </c>
      <c r="S2" s="26"/>
      <c r="T2" s="26"/>
      <c r="U2" s="26"/>
      <c r="V2" s="4"/>
      <c r="W2" s="26">
        <v>2023</v>
      </c>
      <c r="X2" s="26"/>
      <c r="Y2" s="26"/>
      <c r="Z2" s="26"/>
      <c r="AA2" s="4"/>
      <c r="AB2" s="30">
        <v>2024</v>
      </c>
      <c r="AC2" s="31"/>
      <c r="AD2" s="26" t="s">
        <v>20</v>
      </c>
      <c r="AE2" s="26"/>
    </row>
    <row r="3" spans="1:36" x14ac:dyDescent="0.35">
      <c r="A3" s="26"/>
      <c r="B3" s="27"/>
      <c r="C3" s="6" t="s">
        <v>1</v>
      </c>
      <c r="D3" s="6" t="s">
        <v>9</v>
      </c>
      <c r="E3" s="6" t="s">
        <v>10</v>
      </c>
      <c r="F3" s="6" t="s">
        <v>11</v>
      </c>
      <c r="G3" s="6" t="s">
        <v>13</v>
      </c>
      <c r="H3" s="2" t="s">
        <v>1</v>
      </c>
      <c r="I3" s="6" t="s">
        <v>9</v>
      </c>
      <c r="J3" s="6" t="s">
        <v>10</v>
      </c>
      <c r="K3" s="6" t="s">
        <v>11</v>
      </c>
      <c r="L3" s="6" t="s">
        <v>13</v>
      </c>
      <c r="M3" s="2" t="s">
        <v>1</v>
      </c>
      <c r="N3" s="2" t="s">
        <v>12</v>
      </c>
      <c r="O3" s="6" t="s">
        <v>10</v>
      </c>
      <c r="P3" s="6" t="s">
        <v>11</v>
      </c>
      <c r="Q3" s="6" t="s">
        <v>13</v>
      </c>
      <c r="R3" s="2" t="s">
        <v>1</v>
      </c>
      <c r="S3" s="2" t="s">
        <v>12</v>
      </c>
      <c r="T3" s="6" t="s">
        <v>10</v>
      </c>
      <c r="U3" s="6" t="s">
        <v>11</v>
      </c>
      <c r="V3" s="6" t="s">
        <v>13</v>
      </c>
      <c r="W3" s="11" t="s">
        <v>1</v>
      </c>
      <c r="X3" s="11" t="s">
        <v>9</v>
      </c>
      <c r="Y3" s="11" t="s">
        <v>10</v>
      </c>
      <c r="Z3" s="6" t="s">
        <v>11</v>
      </c>
      <c r="AA3" s="6" t="s">
        <v>13</v>
      </c>
      <c r="AB3" s="6" t="s">
        <v>1</v>
      </c>
      <c r="AC3" s="6" t="s">
        <v>9</v>
      </c>
      <c r="AD3" s="6" t="s">
        <v>15</v>
      </c>
      <c r="AE3" s="6" t="s">
        <v>16</v>
      </c>
    </row>
    <row r="4" spans="1:36" x14ac:dyDescent="0.35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13">
        <v>565385</v>
      </c>
      <c r="O4" s="14">
        <v>696841</v>
      </c>
      <c r="P4" s="15">
        <v>1027772</v>
      </c>
      <c r="Q4" s="5">
        <f>SUM(M4:P4)</f>
        <v>2714458</v>
      </c>
      <c r="R4" s="13">
        <v>953099</v>
      </c>
      <c r="S4" s="13">
        <v>422393</v>
      </c>
      <c r="T4" s="13">
        <v>500348</v>
      </c>
      <c r="U4" s="13">
        <v>1337108</v>
      </c>
      <c r="V4" s="5">
        <f>SUM(R4:U4)</f>
        <v>3212948</v>
      </c>
      <c r="W4" s="16">
        <v>441725</v>
      </c>
      <c r="X4" s="16">
        <v>474117</v>
      </c>
      <c r="Y4" s="16">
        <v>594348</v>
      </c>
      <c r="Z4" s="16">
        <v>672198</v>
      </c>
      <c r="AA4" s="5">
        <f>SUM(W4:Z4)</f>
        <v>2182388</v>
      </c>
      <c r="AB4" s="5">
        <v>675293</v>
      </c>
      <c r="AC4" s="5">
        <v>689263</v>
      </c>
      <c r="AD4" s="17">
        <v>2.0687316468555039</v>
      </c>
      <c r="AE4" s="17">
        <v>45.378250516222792</v>
      </c>
      <c r="AG4" s="9"/>
      <c r="AH4" s="9"/>
      <c r="AI4" s="9"/>
      <c r="AJ4" s="9"/>
    </row>
    <row r="5" spans="1:36" x14ac:dyDescent="0.35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10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10" si="1">SUM(H5:K5)</f>
        <v>87439.611351822095</v>
      </c>
      <c r="M5" s="5">
        <v>9071</v>
      </c>
      <c r="N5" s="5">
        <v>27695</v>
      </c>
      <c r="O5" s="5">
        <v>51726</v>
      </c>
      <c r="P5" s="15">
        <v>53946</v>
      </c>
      <c r="Q5" s="5">
        <f t="shared" ref="Q5:Q10" si="2">SUM(M5:P5)</f>
        <v>142438</v>
      </c>
      <c r="R5" s="13">
        <v>39379</v>
      </c>
      <c r="S5" s="13">
        <v>31197</v>
      </c>
      <c r="T5" s="13">
        <v>33312</v>
      </c>
      <c r="U5" s="13">
        <v>53136</v>
      </c>
      <c r="V5" s="5">
        <f t="shared" ref="V5:V10" si="3">SUM(R5:U5)</f>
        <v>157024</v>
      </c>
      <c r="W5" s="16">
        <v>59966</v>
      </c>
      <c r="X5" s="16">
        <v>56936</v>
      </c>
      <c r="Y5" s="16">
        <v>81963</v>
      </c>
      <c r="Z5" s="16">
        <v>119286</v>
      </c>
      <c r="AA5" s="5">
        <f t="shared" ref="AA5:AA10" si="4">SUM(W5:Z5)</f>
        <v>318151</v>
      </c>
      <c r="AB5" s="5">
        <v>160650</v>
      </c>
      <c r="AC5" s="5">
        <v>143759</v>
      </c>
      <c r="AD5" s="17">
        <v>-10.514161220043572</v>
      </c>
      <c r="AE5" s="17">
        <v>152.49227202472952</v>
      </c>
      <c r="AG5" s="9"/>
      <c r="AH5" s="9"/>
      <c r="AI5" s="9"/>
      <c r="AJ5" s="9"/>
    </row>
    <row r="6" spans="1:36" x14ac:dyDescent="0.35">
      <c r="A6" s="3">
        <v>3</v>
      </c>
      <c r="B6" s="4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5"/>
      <c r="Q6" s="5"/>
      <c r="R6" s="13"/>
      <c r="S6" s="13"/>
      <c r="T6" s="13"/>
      <c r="U6" s="13"/>
      <c r="V6" s="5"/>
      <c r="W6" s="16"/>
      <c r="X6" s="16">
        <v>2856</v>
      </c>
      <c r="Y6" s="16"/>
      <c r="Z6" s="16"/>
      <c r="AA6" s="22">
        <f t="shared" si="4"/>
        <v>2856</v>
      </c>
      <c r="AB6" s="5">
        <v>8000</v>
      </c>
      <c r="AC6" s="5">
        <v>5940</v>
      </c>
      <c r="AD6" s="17">
        <v>-25.749999999999996</v>
      </c>
      <c r="AE6" s="17">
        <v>107.98319327731095</v>
      </c>
      <c r="AG6" s="9"/>
      <c r="AH6" s="9"/>
      <c r="AI6" s="9"/>
      <c r="AJ6" s="9"/>
    </row>
    <row r="7" spans="1:36" x14ac:dyDescent="0.35">
      <c r="A7" s="3">
        <v>4</v>
      </c>
      <c r="B7" s="4" t="s">
        <v>5</v>
      </c>
      <c r="C7" s="18">
        <f>197483449+181168793+244727827-102585926</f>
        <v>520794143</v>
      </c>
      <c r="D7" s="18">
        <f>173173342+184183839+207791230-131268873</f>
        <v>433879538</v>
      </c>
      <c r="E7" s="18">
        <v>745660339</v>
      </c>
      <c r="F7" s="18">
        <v>712542870</v>
      </c>
      <c r="G7" s="18">
        <f t="shared" si="0"/>
        <v>2412876890</v>
      </c>
      <c r="H7" s="18">
        <v>640522844</v>
      </c>
      <c r="I7" s="18">
        <v>320337678.11483657</v>
      </c>
      <c r="J7" s="18">
        <v>385506560</v>
      </c>
      <c r="K7" s="18">
        <v>398999289.60000002</v>
      </c>
      <c r="L7" s="18">
        <f t="shared" si="1"/>
        <v>1745366371.7148366</v>
      </c>
      <c r="M7" s="18">
        <v>892467526</v>
      </c>
      <c r="N7" s="18">
        <v>1083851021</v>
      </c>
      <c r="O7" s="19">
        <v>1811482421</v>
      </c>
      <c r="P7" s="20">
        <v>1909711127</v>
      </c>
      <c r="Q7" s="5">
        <f t="shared" si="2"/>
        <v>5697512095</v>
      </c>
      <c r="R7" s="21">
        <v>2077836686</v>
      </c>
      <c r="S7" s="13">
        <v>598736300</v>
      </c>
      <c r="T7" s="13">
        <v>715091714</v>
      </c>
      <c r="U7" s="13">
        <v>1154677356</v>
      </c>
      <c r="V7" s="5">
        <f t="shared" si="3"/>
        <v>4546342056</v>
      </c>
      <c r="W7" s="16">
        <v>768438658</v>
      </c>
      <c r="X7" s="16">
        <v>1100941295</v>
      </c>
      <c r="Y7" s="16">
        <v>1489200327.5799999</v>
      </c>
      <c r="Z7" s="16">
        <v>1067915479</v>
      </c>
      <c r="AA7" s="5">
        <f t="shared" si="4"/>
        <v>4426495759.5799999</v>
      </c>
      <c r="AB7" s="5">
        <v>1420923315</v>
      </c>
      <c r="AC7" s="5">
        <v>1686025519</v>
      </c>
      <c r="AD7" s="17">
        <v>18.657038082311985</v>
      </c>
      <c r="AE7" s="17">
        <v>53.143998381857415</v>
      </c>
      <c r="AG7" s="9"/>
      <c r="AH7" s="9"/>
      <c r="AI7" s="9"/>
      <c r="AJ7" s="9"/>
    </row>
    <row r="8" spans="1:36" x14ac:dyDescent="0.35">
      <c r="A8" s="3">
        <v>5</v>
      </c>
      <c r="B8" s="4" t="s">
        <v>6</v>
      </c>
      <c r="C8" s="18">
        <f>19070479+32534060+50981387</f>
        <v>102585926</v>
      </c>
      <c r="D8" s="18">
        <f>45606290+32502042+53160541</f>
        <v>131268873</v>
      </c>
      <c r="E8" s="18">
        <v>111425950</v>
      </c>
      <c r="F8" s="18">
        <v>17600000</v>
      </c>
      <c r="G8" s="18">
        <f t="shared" si="0"/>
        <v>362880749</v>
      </c>
      <c r="H8" s="18">
        <v>52705000</v>
      </c>
      <c r="I8" s="18">
        <v>66293398.379528649</v>
      </c>
      <c r="J8" s="18">
        <v>79780000</v>
      </c>
      <c r="K8" s="18">
        <v>82572300</v>
      </c>
      <c r="L8" s="18">
        <f t="shared" si="1"/>
        <v>281350698.37952864</v>
      </c>
      <c r="M8" s="18">
        <v>18895032</v>
      </c>
      <c r="N8" s="18">
        <v>75218590</v>
      </c>
      <c r="O8" s="5">
        <v>109562495</v>
      </c>
      <c r="P8" s="20">
        <v>96129767</v>
      </c>
      <c r="Q8" s="5">
        <f t="shared" si="2"/>
        <v>299805884</v>
      </c>
      <c r="R8" s="21">
        <v>90961555</v>
      </c>
      <c r="S8" s="13">
        <v>91704896</v>
      </c>
      <c r="T8" s="13">
        <v>101844743</v>
      </c>
      <c r="U8" s="13">
        <v>157233800</v>
      </c>
      <c r="V8" s="5">
        <f t="shared" si="3"/>
        <v>441744994</v>
      </c>
      <c r="W8" s="16">
        <v>181270800</v>
      </c>
      <c r="X8" s="16">
        <v>175217150</v>
      </c>
      <c r="Y8" s="16">
        <v>286775780</v>
      </c>
      <c r="Z8" s="16">
        <v>423215481</v>
      </c>
      <c r="AA8" s="5">
        <f t="shared" si="4"/>
        <v>1066479211</v>
      </c>
      <c r="AB8" s="5">
        <v>607315323</v>
      </c>
      <c r="AC8" s="5">
        <v>537362826</v>
      </c>
      <c r="AD8" s="17">
        <v>-11.518315832120052</v>
      </c>
      <c r="AE8" s="17">
        <v>206.68392106594587</v>
      </c>
      <c r="AG8" s="9"/>
      <c r="AH8" s="9"/>
      <c r="AI8" s="9"/>
      <c r="AJ8" s="9"/>
    </row>
    <row r="9" spans="1:36" x14ac:dyDescent="0.35">
      <c r="A9" s="3">
        <v>6</v>
      </c>
      <c r="B9" s="4" t="s">
        <v>18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5"/>
      <c r="P9" s="20"/>
      <c r="Q9" s="5"/>
      <c r="R9" s="21"/>
      <c r="S9" s="13"/>
      <c r="T9" s="13"/>
      <c r="U9" s="13"/>
      <c r="V9" s="5"/>
      <c r="W9" s="16"/>
      <c r="X9" s="16">
        <v>12811200</v>
      </c>
      <c r="Y9" s="16"/>
      <c r="Z9" s="16"/>
      <c r="AA9" s="22">
        <f t="shared" si="4"/>
        <v>12811200</v>
      </c>
      <c r="AB9" s="5">
        <v>59136179</v>
      </c>
      <c r="AC9" s="5">
        <v>42075000</v>
      </c>
      <c r="AD9" s="17">
        <v>-28.85066179199708</v>
      </c>
      <c r="AE9" s="17">
        <v>228.42356687898092</v>
      </c>
      <c r="AG9" s="9"/>
      <c r="AH9" s="9"/>
      <c r="AI9" s="9"/>
      <c r="AJ9" s="9"/>
    </row>
    <row r="10" spans="1:36" x14ac:dyDescent="0.35">
      <c r="A10" s="3">
        <v>7</v>
      </c>
      <c r="B10" s="4" t="s">
        <v>7</v>
      </c>
      <c r="C10" s="18">
        <v>7255000</v>
      </c>
      <c r="D10" s="18">
        <v>32940208</v>
      </c>
      <c r="E10" s="18">
        <v>11744800</v>
      </c>
      <c r="F10" s="18">
        <v>12638608</v>
      </c>
      <c r="G10" s="18">
        <f t="shared" si="0"/>
        <v>64578616</v>
      </c>
      <c r="H10" s="18">
        <v>5188050</v>
      </c>
      <c r="I10" s="18">
        <v>0</v>
      </c>
      <c r="J10" s="18">
        <v>0</v>
      </c>
      <c r="K10" s="18">
        <v>0</v>
      </c>
      <c r="L10" s="18">
        <f t="shared" si="1"/>
        <v>5188050</v>
      </c>
      <c r="M10" s="18">
        <v>8052183</v>
      </c>
      <c r="N10" s="18">
        <v>4566800</v>
      </c>
      <c r="O10" s="19">
        <v>14614200</v>
      </c>
      <c r="P10" s="20">
        <v>11187000</v>
      </c>
      <c r="Q10" s="5">
        <f t="shared" si="2"/>
        <v>38420183</v>
      </c>
      <c r="R10" s="21">
        <v>57922411</v>
      </c>
      <c r="S10" s="13">
        <v>49728630</v>
      </c>
      <c r="T10" s="13">
        <v>117981711</v>
      </c>
      <c r="U10" s="13">
        <v>382167910</v>
      </c>
      <c r="V10" s="5">
        <f t="shared" si="3"/>
        <v>607800662</v>
      </c>
      <c r="W10" s="16">
        <v>34165347</v>
      </c>
      <c r="X10" s="16">
        <v>18743939</v>
      </c>
      <c r="Y10" s="16">
        <v>119216013.75</v>
      </c>
      <c r="Z10" s="16">
        <v>393718250</v>
      </c>
      <c r="AA10" s="5">
        <f t="shared" si="4"/>
        <v>565843549.75</v>
      </c>
      <c r="AB10" s="5">
        <v>25402777</v>
      </c>
      <c r="AC10" s="5">
        <v>994681305</v>
      </c>
      <c r="AD10" s="17">
        <v>3815.6400302218926</v>
      </c>
      <c r="AE10" s="17">
        <v>5206.6823627627045</v>
      </c>
      <c r="AG10" s="9"/>
      <c r="AH10" s="9"/>
      <c r="AI10" s="9"/>
      <c r="AJ10" s="9"/>
    </row>
    <row r="11" spans="1:36" x14ac:dyDescent="0.3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W11" s="9"/>
      <c r="X11" s="12"/>
      <c r="AB11" s="12"/>
      <c r="AC11" s="12"/>
      <c r="AI11" s="9"/>
      <c r="AJ11" s="9"/>
    </row>
    <row r="12" spans="1:36" x14ac:dyDescent="0.35">
      <c r="C12" s="1"/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  <c r="V12" s="1"/>
      <c r="W12" s="9"/>
      <c r="X12" s="9"/>
      <c r="Y12" s="9"/>
      <c r="Z12" s="9"/>
      <c r="AA12" s="9"/>
      <c r="AB12" s="9"/>
      <c r="AC12" s="9"/>
    </row>
    <row r="13" spans="1:36" x14ac:dyDescent="0.35">
      <c r="A13" s="26" t="s">
        <v>2</v>
      </c>
      <c r="B13" s="27" t="s">
        <v>0</v>
      </c>
      <c r="C13" s="4"/>
      <c r="D13" s="4"/>
      <c r="E13" s="4"/>
      <c r="F13" s="4"/>
      <c r="G13" s="4"/>
      <c r="H13" s="29" t="s">
        <v>14</v>
      </c>
      <c r="I13" s="29"/>
      <c r="J13" s="29"/>
      <c r="K13" s="29"/>
      <c r="M13" s="1"/>
      <c r="N13" s="1"/>
      <c r="O13" s="1"/>
      <c r="V13" s="1"/>
      <c r="W13" s="9"/>
      <c r="X13" s="9"/>
      <c r="Y13" s="9"/>
      <c r="Z13" s="9"/>
      <c r="AA13" s="9"/>
      <c r="AB13" s="9"/>
      <c r="AC13" s="9"/>
    </row>
    <row r="14" spans="1:36" x14ac:dyDescent="0.35">
      <c r="A14" s="26"/>
      <c r="B14" s="27"/>
      <c r="C14" s="2">
        <v>2019</v>
      </c>
      <c r="D14" s="2">
        <v>2020</v>
      </c>
      <c r="E14" s="2">
        <v>2021</v>
      </c>
      <c r="F14" s="2">
        <v>2022</v>
      </c>
      <c r="G14" s="2">
        <v>2023</v>
      </c>
      <c r="H14" s="2">
        <v>2020</v>
      </c>
      <c r="I14" s="2">
        <v>2021</v>
      </c>
      <c r="J14" s="2">
        <v>2022</v>
      </c>
      <c r="K14" s="2">
        <v>2023</v>
      </c>
      <c r="M14" s="1"/>
      <c r="N14" s="1"/>
      <c r="O14" s="1"/>
      <c r="V14" s="1"/>
      <c r="W14" s="9"/>
      <c r="X14" s="9"/>
      <c r="Y14" s="9"/>
      <c r="Z14" s="9"/>
      <c r="AA14" s="9"/>
      <c r="AB14" s="9"/>
      <c r="AC14" s="9"/>
    </row>
    <row r="15" spans="1:36" x14ac:dyDescent="0.35">
      <c r="A15" s="3">
        <v>1</v>
      </c>
      <c r="B15" s="4" t="s">
        <v>4</v>
      </c>
      <c r="C15" s="7">
        <f>G4</f>
        <v>2890111</v>
      </c>
      <c r="D15" s="7">
        <f>L4</f>
        <v>1020368.2536916601</v>
      </c>
      <c r="E15" s="5">
        <f>Q4</f>
        <v>2714458</v>
      </c>
      <c r="F15" s="5">
        <f>V4</f>
        <v>3212948</v>
      </c>
      <c r="G15" s="5">
        <f t="shared" ref="G15:G20" si="5">AA4</f>
        <v>2182388</v>
      </c>
      <c r="H15" s="8">
        <f>(D15/C15-1)*100</f>
        <v>-64.694496035215948</v>
      </c>
      <c r="I15" s="8">
        <f>(E15/D15-1)*100</f>
        <v>166.02728869495661</v>
      </c>
      <c r="J15" s="8">
        <f>(F15/E15-1)*100</f>
        <v>18.364255405683206</v>
      </c>
      <c r="K15" s="8">
        <f>(G15/F15-1)*100</f>
        <v>-32.07521565864122</v>
      </c>
      <c r="M15" s="1"/>
      <c r="N15" s="1"/>
      <c r="O15" s="1"/>
      <c r="V15" s="1"/>
      <c r="AC15" s="9"/>
    </row>
    <row r="16" spans="1:36" x14ac:dyDescent="0.35">
      <c r="A16" s="3">
        <v>2</v>
      </c>
      <c r="B16" s="4" t="s">
        <v>3</v>
      </c>
      <c r="C16" s="5">
        <f>G5</f>
        <v>200113</v>
      </c>
      <c r="D16" s="5">
        <f>L5</f>
        <v>87439.611351822095</v>
      </c>
      <c r="E16" s="5">
        <f>Q5</f>
        <v>142438</v>
      </c>
      <c r="F16" s="5">
        <f>V5</f>
        <v>157024</v>
      </c>
      <c r="G16" s="5">
        <f t="shared" si="5"/>
        <v>318151</v>
      </c>
      <c r="H16" s="8">
        <f t="shared" ref="H16:I21" si="6">(D16/C16-1)*100</f>
        <v>-56.30488206572182</v>
      </c>
      <c r="I16" s="8">
        <f t="shared" si="6"/>
        <v>62.898711233843827</v>
      </c>
      <c r="J16" s="8">
        <f t="shared" ref="J16:J19" si="7">(F16/E16-1)*100</f>
        <v>10.240244878473437</v>
      </c>
      <c r="K16" s="8">
        <f t="shared" ref="K16:K19" si="8">(G16/F16-1)*100</f>
        <v>102.6129763603016</v>
      </c>
      <c r="M16" s="9"/>
      <c r="N16" s="9"/>
      <c r="V16" s="1"/>
    </row>
    <row r="17" spans="1:22" x14ac:dyDescent="0.35">
      <c r="A17" s="3">
        <v>3</v>
      </c>
      <c r="B17" s="4" t="s">
        <v>17</v>
      </c>
      <c r="C17" s="5"/>
      <c r="D17" s="5"/>
      <c r="E17" s="5"/>
      <c r="F17" s="5"/>
      <c r="G17" s="22">
        <f t="shared" si="5"/>
        <v>2856</v>
      </c>
      <c r="H17" s="8"/>
      <c r="I17" s="8"/>
      <c r="J17" s="8"/>
      <c r="K17" s="8"/>
      <c r="M17" s="9"/>
      <c r="N17" s="9"/>
      <c r="V17" s="1"/>
    </row>
    <row r="18" spans="1:22" x14ac:dyDescent="0.35">
      <c r="A18" s="3">
        <v>4</v>
      </c>
      <c r="B18" s="4" t="s">
        <v>5</v>
      </c>
      <c r="C18" s="5">
        <f>G7</f>
        <v>2412876890</v>
      </c>
      <c r="D18" s="5">
        <f>L7</f>
        <v>1745366371.7148366</v>
      </c>
      <c r="E18" s="5">
        <f>Q7</f>
        <v>5697512095</v>
      </c>
      <c r="F18" s="5">
        <f>V7</f>
        <v>4546342056</v>
      </c>
      <c r="G18" s="5">
        <f t="shared" si="5"/>
        <v>4426495759.5799999</v>
      </c>
      <c r="H18" s="8">
        <f t="shared" si="6"/>
        <v>-27.664507917980163</v>
      </c>
      <c r="I18" s="8">
        <f t="shared" si="6"/>
        <v>226.43645410689035</v>
      </c>
      <c r="J18" s="8">
        <f t="shared" si="7"/>
        <v>-20.204784470931425</v>
      </c>
      <c r="K18" s="8">
        <f t="shared" si="8"/>
        <v>-2.6361038158541961</v>
      </c>
    </row>
    <row r="19" spans="1:22" x14ac:dyDescent="0.35">
      <c r="A19" s="3">
        <v>5</v>
      </c>
      <c r="B19" s="4" t="s">
        <v>6</v>
      </c>
      <c r="C19" s="5">
        <f>G8</f>
        <v>362880749</v>
      </c>
      <c r="D19" s="5">
        <f>L8</f>
        <v>281350698.37952864</v>
      </c>
      <c r="E19" s="5">
        <f>Q8</f>
        <v>299805884</v>
      </c>
      <c r="F19" s="5">
        <f>V8</f>
        <v>441744994</v>
      </c>
      <c r="G19" s="5">
        <f t="shared" si="5"/>
        <v>1066479211</v>
      </c>
      <c r="H19" s="8">
        <f t="shared" si="6"/>
        <v>-22.46744993917309</v>
      </c>
      <c r="I19" s="8">
        <f t="shared" si="6"/>
        <v>6.5594952231382786</v>
      </c>
      <c r="J19" s="8">
        <f t="shared" si="7"/>
        <v>47.343670546506011</v>
      </c>
      <c r="K19" s="8">
        <f t="shared" si="8"/>
        <v>141.42417582212602</v>
      </c>
    </row>
    <row r="20" spans="1:22" x14ac:dyDescent="0.35">
      <c r="A20" s="3">
        <v>6</v>
      </c>
      <c r="B20" s="4" t="s">
        <v>18</v>
      </c>
      <c r="C20" s="5"/>
      <c r="D20" s="5"/>
      <c r="E20" s="5"/>
      <c r="F20" s="5"/>
      <c r="G20" s="22">
        <f t="shared" si="5"/>
        <v>12811200</v>
      </c>
      <c r="H20" s="8"/>
      <c r="I20" s="8"/>
      <c r="J20" s="8"/>
      <c r="K20" s="8"/>
    </row>
    <row r="21" spans="1:22" x14ac:dyDescent="0.35">
      <c r="A21" s="3">
        <v>7</v>
      </c>
      <c r="B21" s="4" t="s">
        <v>7</v>
      </c>
      <c r="C21" s="5">
        <f t="shared" ref="C21" si="9">G10</f>
        <v>64578616</v>
      </c>
      <c r="D21" s="5">
        <f t="shared" ref="D21" si="10">L10</f>
        <v>5188050</v>
      </c>
      <c r="E21" s="5">
        <f t="shared" ref="E21" si="11">Q10</f>
        <v>38420183</v>
      </c>
      <c r="F21" s="5">
        <f t="shared" ref="F21" si="12">V10</f>
        <v>607800662</v>
      </c>
      <c r="G21" s="5">
        <f t="shared" ref="G21" si="13">AA10</f>
        <v>565843549.75</v>
      </c>
      <c r="H21" s="8">
        <f t="shared" si="6"/>
        <v>-91.966303520657675</v>
      </c>
      <c r="I21" s="8">
        <f t="shared" si="6"/>
        <v>640.55151742947737</v>
      </c>
      <c r="J21" s="8">
        <f>(F21/E21-1)*100</f>
        <v>1481.9827354804636</v>
      </c>
      <c r="K21" s="8">
        <f>(G21/F21-1)*100</f>
        <v>-6.9031040723019128</v>
      </c>
    </row>
    <row r="22" spans="1:22" x14ac:dyDescent="0.35">
      <c r="J22" s="1"/>
      <c r="R22" s="1"/>
    </row>
    <row r="23" spans="1:22" x14ac:dyDescent="0.35">
      <c r="B23" s="10" t="s">
        <v>19</v>
      </c>
      <c r="R23" s="1"/>
    </row>
    <row r="24" spans="1:22" x14ac:dyDescent="0.35">
      <c r="B24" s="23" t="s">
        <v>21</v>
      </c>
      <c r="R24" s="1"/>
    </row>
    <row r="25" spans="1:22" x14ac:dyDescent="0.35">
      <c r="R25" s="1"/>
    </row>
    <row r="26" spans="1:22" x14ac:dyDescent="0.35">
      <c r="R26" s="1"/>
    </row>
  </sheetData>
  <mergeCells count="13">
    <mergeCell ref="AD2:AE2"/>
    <mergeCell ref="R2:U2"/>
    <mergeCell ref="H2:K2"/>
    <mergeCell ref="A2:A3"/>
    <mergeCell ref="W2:Z2"/>
    <mergeCell ref="AB2:AC2"/>
    <mergeCell ref="A1:M1"/>
    <mergeCell ref="M2:P2"/>
    <mergeCell ref="B13:B14"/>
    <mergeCell ref="A13:A14"/>
    <mergeCell ref="B2:B3"/>
    <mergeCell ref="C2:F2"/>
    <mergeCell ref="H13:K13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2021-06-17T13:11:41Z</dcterms:created>
  <dcterms:modified xsi:type="dcterms:W3CDTF">2024-09-18T14:52:27Z</dcterms:modified>
</cp:coreProperties>
</file>