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OMIDE\Desktop\Oil &amp;Gas\"/>
    </mc:Choice>
  </mc:AlternateContent>
  <bookViews>
    <workbookView xWindow="-105" yWindow="-105" windowWidth="19425" windowHeight="10425" firstSheet="1" activeTab="1"/>
  </bookViews>
  <sheets>
    <sheet name="2015-2023 MONTHLY PMS TRUCKOUT" sheetId="1" r:id="rId1"/>
    <sheet name="2015-2023 MONTHLY " sheetId="3" r:id="rId2"/>
    <sheet name="2015-2023 MONTHLY IMPORTATION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9" i="4" l="1"/>
  <c r="AA29" i="4"/>
  <c r="Z29" i="4"/>
  <c r="Y29" i="4"/>
  <c r="X29" i="4"/>
  <c r="W29" i="4"/>
  <c r="V29" i="4"/>
  <c r="T29" i="4"/>
  <c r="S29" i="4"/>
  <c r="Q29" i="4"/>
  <c r="P29" i="4"/>
  <c r="N29" i="4"/>
  <c r="M29" i="4"/>
  <c r="L29" i="4"/>
  <c r="K29" i="4"/>
  <c r="J29" i="4"/>
  <c r="I29" i="4"/>
  <c r="H29" i="4"/>
  <c r="G29" i="4"/>
  <c r="F29" i="4"/>
  <c r="E29" i="4"/>
  <c r="D29" i="4"/>
  <c r="C29" i="4"/>
  <c r="N20" i="3"/>
  <c r="M20" i="3"/>
  <c r="L20" i="3"/>
  <c r="K20" i="3"/>
  <c r="J20" i="3"/>
  <c r="I20" i="3"/>
  <c r="H20" i="3"/>
  <c r="G20" i="3"/>
  <c r="F20" i="3"/>
  <c r="E20" i="3"/>
  <c r="D20" i="3"/>
  <c r="C20" i="3"/>
</calcChain>
</file>

<file path=xl/sharedStrings.xml><?xml version="1.0" encoding="utf-8"?>
<sst xmlns="http://schemas.openxmlformats.org/spreadsheetml/2006/main" count="100" uniqueCount="43">
  <si>
    <t>NIGERIAN MIDSTREAM AND DOWNSTREAM PETROLEUM  REGULATORY AUTHORITY (NMDPRA)</t>
  </si>
  <si>
    <t xml:space="preserve"> PMS TRUCKOUT/ EVACUATION ( LITRES)</t>
  </si>
  <si>
    <t>STATE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</si>
  <si>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</si>
  <si>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</si>
  <si>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</si>
  <si>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</si>
  <si>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</si>
  <si>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</si>
  <si>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</si>
  <si>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</si>
  <si>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</si>
  <si>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</si>
  <si>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</si>
  <si>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</si>
  <si>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</si>
  <si>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MONTHLY LOCAL PRODUCTION DATA FROM 2015 TO 2023 </t>
  </si>
  <si>
    <t>YEAR</t>
  </si>
  <si>
    <t xml:space="preserve">PRODUCTS TYPE </t>
  </si>
  <si>
    <t>JUNE</t>
  </si>
  <si>
    <t>PMS</t>
  </si>
  <si>
    <t>AGO</t>
  </si>
  <si>
    <t>HHK</t>
  </si>
  <si>
    <t>JANUARY</t>
  </si>
  <si>
    <t>FEBRUARY</t>
  </si>
  <si>
    <t>MARCH</t>
  </si>
  <si>
    <t>APRIL</t>
  </si>
  <si>
    <t>JULY</t>
  </si>
  <si>
    <t>AUGUST</t>
  </si>
  <si>
    <t>SEPTEMBER</t>
  </si>
  <si>
    <t>OCTOBER</t>
  </si>
  <si>
    <t>NOVEMBER</t>
  </si>
  <si>
    <t>DECEMBER</t>
  </si>
  <si>
    <t>MONTHLY PMS, DIESEL, KEROSENE IMPORTATION FROM 2015 - AUGUST, 2023</t>
  </si>
  <si>
    <t>MONTHS</t>
  </si>
  <si>
    <t>LTRS (PMS)</t>
  </si>
  <si>
    <t>LTRS (AGO)</t>
  </si>
  <si>
    <t>LTRS (HHK)</t>
  </si>
  <si>
    <t>LTRS</t>
  </si>
  <si>
    <t>PMS LTRS</t>
  </si>
  <si>
    <t>AGO LTRS</t>
  </si>
  <si>
    <t>HHK LTRS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</si>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</sst>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;[Red]#,##0"/>
    <numFmt numFmtId="167" formatCode="_(* #,##0_);_(* \(#,##0\);_(* &quot;-&quot;??_);_(@_)"/>
    <numFmt numFmtId="168" formatCode="#,##0.00;[Red]#,##0.00"/>
    <numFmt numFmtId="169" formatCode="_(* #,##0.000_);_(* \(#,##0.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6"/>
      <color theme="1"/>
      <name val="Arial Narrow"/>
      <family val="2"/>
    </font>
    <font>
      <sz val="36"/>
      <color theme="1"/>
      <name val="Arial Narrow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i/>
      <sz val="16"/>
      <color theme="1"/>
      <name val="Century Gothic"/>
      <family val="2"/>
    </font>
    <font>
      <b/>
      <sz val="16"/>
      <color theme="1"/>
      <name val="Century Gothic"/>
      <family val="2"/>
    </font>
    <font>
      <b/>
      <sz val="16"/>
      <color indexed="8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sz val="16"/>
      <name val="Century Gothic"/>
      <family val="2"/>
    </font>
    <font>
      <b/>
      <sz val="18"/>
      <color indexed="8"/>
      <name val="Century Gothic"/>
      <family val="2"/>
    </font>
    <font>
      <b/>
      <sz val="18"/>
      <color rgb="FFFF0000"/>
      <name val="Century Gothic"/>
      <family val="2"/>
    </font>
    <font>
      <b/>
      <i/>
      <sz val="14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Protection="0"/>
    <xf numFmtId="164" fontId="15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5" fillId="0" borderId="4" xfId="0" applyFont="1" applyBorder="1"/>
    <xf numFmtId="0" fontId="0" fillId="0" borderId="6" xfId="0" applyBorder="1"/>
    <xf numFmtId="0" fontId="7" fillId="2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65" fontId="2" fillId="3" borderId="12" xfId="1" applyNumberFormat="1" applyFont="1" applyFill="1" applyBorder="1" applyAlignment="1">
      <alignment horizontal="center"/>
    </xf>
    <xf numFmtId="165" fontId="2" fillId="3" borderId="10" xfId="1" applyNumberFormat="1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164" fontId="8" fillId="2" borderId="9" xfId="2" applyFont="1" applyFill="1" applyBorder="1" applyAlignment="1">
      <alignment horizontal="center"/>
    </xf>
    <xf numFmtId="165" fontId="11" fillId="3" borderId="14" xfId="1" applyNumberFormat="1" applyFont="1" applyFill="1" applyBorder="1" applyAlignment="1">
      <alignment horizontal="center"/>
    </xf>
    <xf numFmtId="165" fontId="10" fillId="3" borderId="14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0" borderId="13" xfId="0" applyFont="1" applyBorder="1"/>
    <xf numFmtId="0" fontId="5" fillId="0" borderId="5" xfId="0" applyFont="1" applyBorder="1"/>
    <xf numFmtId="164" fontId="0" fillId="0" borderId="0" xfId="0" applyNumberFormat="1"/>
    <xf numFmtId="0" fontId="2" fillId="2" borderId="15" xfId="0" applyFont="1" applyFill="1" applyBorder="1" applyAlignment="1">
      <alignment horizontal="center"/>
    </xf>
    <xf numFmtId="165" fontId="10" fillId="0" borderId="19" xfId="1" applyNumberFormat="1" applyFont="1" applyBorder="1"/>
    <xf numFmtId="165" fontId="10" fillId="3" borderId="19" xfId="1" applyNumberFormat="1" applyFont="1" applyFill="1" applyBorder="1"/>
    <xf numFmtId="0" fontId="13" fillId="0" borderId="20" xfId="0" applyFont="1" applyBorder="1" applyAlignment="1">
      <alignment horizontal="left" wrapText="1"/>
    </xf>
    <xf numFmtId="0" fontId="13" fillId="0" borderId="20" xfId="0" applyFont="1" applyBorder="1" applyAlignment="1">
      <alignment wrapText="1"/>
    </xf>
    <xf numFmtId="0" fontId="13" fillId="0" borderId="20" xfId="0" applyFont="1" applyBorder="1"/>
    <xf numFmtId="0" fontId="13" fillId="4" borderId="20" xfId="0" applyFont="1" applyFill="1" applyBorder="1"/>
    <xf numFmtId="43" fontId="13" fillId="4" borderId="20" xfId="1" applyFont="1" applyFill="1" applyBorder="1"/>
    <xf numFmtId="43" fontId="0" fillId="0" borderId="0" xfId="1" applyFont="1"/>
    <xf numFmtId="0" fontId="0" fillId="0" borderId="0" xfId="0" applyAlignment="1">
      <alignment horizontal="left"/>
    </xf>
    <xf numFmtId="165" fontId="14" fillId="4" borderId="22" xfId="1" applyNumberFormat="1" applyFont="1" applyFill="1" applyBorder="1" applyAlignment="1"/>
    <xf numFmtId="165" fontId="14" fillId="4" borderId="23" xfId="1" applyNumberFormat="1" applyFont="1" applyFill="1" applyBorder="1" applyAlignment="1"/>
    <xf numFmtId="165" fontId="14" fillId="4" borderId="5" xfId="1" applyNumberFormat="1" applyFont="1" applyFill="1" applyBorder="1" applyAlignment="1"/>
    <xf numFmtId="165" fontId="14" fillId="4" borderId="15" xfId="1" applyNumberFormat="1" applyFont="1" applyFill="1" applyBorder="1" applyAlignment="1"/>
    <xf numFmtId="43" fontId="14" fillId="4" borderId="5" xfId="1" applyFont="1" applyFill="1" applyBorder="1" applyAlignment="1"/>
    <xf numFmtId="43" fontId="14" fillId="4" borderId="15" xfId="1" applyFont="1" applyFill="1" applyBorder="1" applyAlignment="1"/>
    <xf numFmtId="43" fontId="14" fillId="0" borderId="5" xfId="1" applyFont="1" applyBorder="1" applyAlignment="1"/>
    <xf numFmtId="43" fontId="14" fillId="0" borderId="15" xfId="1" applyFont="1" applyBorder="1" applyAlignment="1"/>
    <xf numFmtId="165" fontId="14" fillId="0" borderId="5" xfId="1" applyNumberFormat="1" applyFont="1" applyBorder="1" applyAlignment="1"/>
    <xf numFmtId="165" fontId="14" fillId="0" borderId="15" xfId="1" applyNumberFormat="1" applyFont="1" applyBorder="1" applyAlignment="1"/>
    <xf numFmtId="0" fontId="14" fillId="0" borderId="5" xfId="0" applyFont="1" applyBorder="1"/>
    <xf numFmtId="0" fontId="14" fillId="0" borderId="15" xfId="0" applyFont="1" applyBorder="1"/>
    <xf numFmtId="3" fontId="14" fillId="4" borderId="5" xfId="0" applyNumberFormat="1" applyFont="1" applyFill="1" applyBorder="1"/>
    <xf numFmtId="0" fontId="14" fillId="4" borderId="15" xfId="0" applyFont="1" applyFill="1" applyBorder="1"/>
    <xf numFmtId="0" fontId="14" fillId="4" borderId="5" xfId="0" applyFont="1" applyFill="1" applyBorder="1"/>
    <xf numFmtId="4" fontId="14" fillId="4" borderId="5" xfId="0" applyNumberFormat="1" applyFont="1" applyFill="1" applyBorder="1"/>
    <xf numFmtId="4" fontId="14" fillId="4" borderId="15" xfId="0" applyNumberFormat="1" applyFont="1" applyFill="1" applyBorder="1"/>
    <xf numFmtId="0" fontId="16" fillId="0" borderId="0" xfId="3" applyFont="1"/>
    <xf numFmtId="0" fontId="17" fillId="0" borderId="0" xfId="3" applyFont="1" applyBorder="1" applyAlignment="1">
      <alignment horizontal="center"/>
    </xf>
    <xf numFmtId="0" fontId="15" fillId="0" borderId="0" xfId="3"/>
    <xf numFmtId="166" fontId="18" fillId="5" borderId="12" xfId="3" applyNumberFormat="1" applyFont="1" applyFill="1" applyBorder="1" applyAlignment="1">
      <alignment horizontal="center"/>
    </xf>
    <xf numFmtId="0" fontId="19" fillId="5" borderId="27" xfId="3" applyFont="1" applyFill="1" applyBorder="1" applyAlignment="1">
      <alignment horizontal="center"/>
    </xf>
    <xf numFmtId="0" fontId="19" fillId="5" borderId="27" xfId="3" applyNumberFormat="1" applyFont="1" applyFill="1" applyBorder="1" applyAlignment="1">
      <alignment horizontal="center"/>
    </xf>
    <xf numFmtId="0" fontId="19" fillId="5" borderId="12" xfId="3" applyNumberFormat="1" applyFont="1" applyFill="1" applyBorder="1" applyAlignment="1">
      <alignment horizontal="center"/>
    </xf>
    <xf numFmtId="166" fontId="20" fillId="0" borderId="12" xfId="3" applyNumberFormat="1" applyFont="1" applyBorder="1" applyAlignment="1">
      <alignment horizontal="center"/>
    </xf>
    <xf numFmtId="167" fontId="21" fillId="0" borderId="12" xfId="4" applyNumberFormat="1" applyFont="1" applyBorder="1" applyAlignment="1">
      <alignment horizontal="center"/>
    </xf>
    <xf numFmtId="167" fontId="20" fillId="0" borderId="12" xfId="4" applyNumberFormat="1" applyFont="1" applyBorder="1" applyAlignment="1">
      <alignment horizontal="center"/>
    </xf>
    <xf numFmtId="166" fontId="18" fillId="0" borderId="12" xfId="3" applyNumberFormat="1" applyFont="1" applyBorder="1" applyAlignment="1">
      <alignment horizontal="center"/>
    </xf>
    <xf numFmtId="166" fontId="18" fillId="0" borderId="12" xfId="3" applyNumberFormat="1" applyFont="1" applyBorder="1"/>
    <xf numFmtId="167" fontId="18" fillId="0" borderId="12" xfId="4" applyNumberFormat="1" applyFont="1" applyBorder="1" applyAlignment="1">
      <alignment horizontal="center"/>
    </xf>
    <xf numFmtId="167" fontId="18" fillId="0" borderId="12" xfId="3" applyNumberFormat="1" applyFont="1" applyBorder="1" applyAlignment="1">
      <alignment horizontal="center"/>
    </xf>
    <xf numFmtId="167" fontId="19" fillId="0" borderId="12" xfId="3" applyNumberFormat="1" applyFont="1" applyBorder="1"/>
    <xf numFmtId="0" fontId="19" fillId="0" borderId="12" xfId="3" applyFont="1" applyBorder="1"/>
    <xf numFmtId="3" fontId="19" fillId="0" borderId="12" xfId="3" applyNumberFormat="1" applyFont="1" applyBorder="1"/>
    <xf numFmtId="3" fontId="22" fillId="3" borderId="12" xfId="5" applyNumberFormat="1" applyFont="1" applyFill="1" applyBorder="1" applyAlignment="1">
      <alignment horizontal="right"/>
    </xf>
    <xf numFmtId="167" fontId="19" fillId="0" borderId="0" xfId="4" applyNumberFormat="1" applyFont="1"/>
    <xf numFmtId="3" fontId="22" fillId="3" borderId="28" xfId="5" applyNumberFormat="1" applyFont="1" applyFill="1" applyBorder="1"/>
    <xf numFmtId="0" fontId="23" fillId="0" borderId="12" xfId="3" applyFont="1" applyBorder="1" applyAlignment="1">
      <alignment horizontal="center"/>
    </xf>
    <xf numFmtId="168" fontId="18" fillId="0" borderId="12" xfId="3" applyNumberFormat="1" applyFont="1" applyBorder="1" applyAlignment="1">
      <alignment horizontal="center"/>
    </xf>
    <xf numFmtId="167" fontId="22" fillId="0" borderId="12" xfId="4" applyNumberFormat="1" applyFont="1" applyBorder="1" applyAlignment="1">
      <alignment horizontal="center"/>
    </xf>
    <xf numFmtId="168" fontId="18" fillId="0" borderId="12" xfId="3" applyNumberFormat="1" applyFont="1" applyBorder="1"/>
    <xf numFmtId="0" fontId="19" fillId="0" borderId="0" xfId="3" applyFont="1"/>
    <xf numFmtId="167" fontId="22" fillId="3" borderId="12" xfId="4" applyNumberFormat="1" applyFont="1" applyFill="1" applyBorder="1" applyAlignment="1">
      <alignment horizontal="center"/>
    </xf>
    <xf numFmtId="3" fontId="19" fillId="3" borderId="12" xfId="4" applyNumberFormat="1" applyFont="1" applyFill="1" applyBorder="1" applyAlignment="1">
      <alignment horizontal="center"/>
    </xf>
    <xf numFmtId="3" fontId="19" fillId="3" borderId="12" xfId="4" applyNumberFormat="1" applyFont="1" applyFill="1" applyBorder="1" applyAlignment="1"/>
    <xf numFmtId="167" fontId="18" fillId="3" borderId="12" xfId="3" applyNumberFormat="1" applyFont="1" applyFill="1" applyBorder="1" applyAlignment="1">
      <alignment horizontal="center"/>
    </xf>
    <xf numFmtId="3" fontId="19" fillId="3" borderId="12" xfId="3" applyNumberFormat="1" applyFont="1" applyFill="1" applyBorder="1"/>
    <xf numFmtId="167" fontId="18" fillId="3" borderId="12" xfId="4" applyNumberFormat="1" applyFont="1" applyFill="1" applyBorder="1" applyAlignment="1">
      <alignment horizontal="center"/>
    </xf>
    <xf numFmtId="3" fontId="19" fillId="3" borderId="12" xfId="3" applyNumberFormat="1" applyFont="1" applyFill="1" applyBorder="1" applyAlignment="1">
      <alignment horizontal="center"/>
    </xf>
    <xf numFmtId="3" fontId="18" fillId="3" borderId="12" xfId="5" applyNumberFormat="1" applyFont="1" applyFill="1" applyBorder="1"/>
    <xf numFmtId="3" fontId="18" fillId="0" borderId="12" xfId="3" applyNumberFormat="1" applyFont="1" applyBorder="1" applyAlignment="1">
      <alignment horizontal="center"/>
    </xf>
    <xf numFmtId="0" fontId="19" fillId="3" borderId="12" xfId="3" applyFont="1" applyFill="1" applyBorder="1" applyAlignment="1">
      <alignment horizontal="center"/>
    </xf>
    <xf numFmtId="0" fontId="19" fillId="3" borderId="12" xfId="3" applyFont="1" applyFill="1" applyBorder="1"/>
    <xf numFmtId="3" fontId="18" fillId="0" borderId="12" xfId="3" applyNumberFormat="1" applyFont="1" applyBorder="1"/>
    <xf numFmtId="167" fontId="22" fillId="3" borderId="12" xfId="3" applyNumberFormat="1" applyFont="1" applyFill="1" applyBorder="1" applyAlignment="1">
      <alignment horizontal="center"/>
    </xf>
    <xf numFmtId="167" fontId="19" fillId="3" borderId="12" xfId="4" applyNumberFormat="1" applyFont="1" applyFill="1" applyBorder="1" applyAlignment="1">
      <alignment horizontal="center"/>
    </xf>
    <xf numFmtId="1" fontId="19" fillId="3" borderId="12" xfId="4" applyNumberFormat="1" applyFont="1" applyFill="1" applyBorder="1" applyAlignment="1"/>
    <xf numFmtId="3" fontId="19" fillId="0" borderId="12" xfId="3" applyNumberFormat="1" applyFont="1" applyBorder="1" applyAlignment="1">
      <alignment horizontal="center"/>
    </xf>
    <xf numFmtId="1" fontId="19" fillId="0" borderId="12" xfId="3" applyNumberFormat="1" applyFont="1" applyBorder="1"/>
    <xf numFmtId="1" fontId="19" fillId="3" borderId="12" xfId="4" applyNumberFormat="1" applyFont="1" applyFill="1" applyBorder="1" applyAlignment="1">
      <alignment horizontal="right"/>
    </xf>
    <xf numFmtId="0" fontId="18" fillId="0" borderId="12" xfId="4" applyNumberFormat="1" applyFont="1" applyBorder="1" applyAlignment="1">
      <alignment horizontal="center"/>
    </xf>
    <xf numFmtId="169" fontId="19" fillId="3" borderId="12" xfId="4" applyNumberFormat="1" applyFont="1" applyFill="1" applyBorder="1" applyAlignment="1">
      <alignment horizontal="center"/>
    </xf>
    <xf numFmtId="167" fontId="19" fillId="0" borderId="12" xfId="4" applyNumberFormat="1" applyFont="1" applyFill="1" applyBorder="1" applyAlignment="1">
      <alignment horizontal="center"/>
    </xf>
    <xf numFmtId="166" fontId="18" fillId="0" borderId="12" xfId="3" applyNumberFormat="1" applyFont="1" applyFill="1" applyBorder="1" applyAlignment="1">
      <alignment horizontal="center"/>
    </xf>
    <xf numFmtId="166" fontId="22" fillId="0" borderId="12" xfId="3" applyNumberFormat="1" applyFont="1" applyFill="1" applyBorder="1" applyAlignment="1">
      <alignment horizontal="center"/>
    </xf>
    <xf numFmtId="0" fontId="19" fillId="0" borderId="12" xfId="4" applyNumberFormat="1" applyFont="1" applyFill="1" applyBorder="1" applyAlignment="1">
      <alignment horizontal="center"/>
    </xf>
    <xf numFmtId="166" fontId="18" fillId="3" borderId="12" xfId="3" applyNumberFormat="1" applyFont="1" applyFill="1" applyBorder="1" applyAlignment="1">
      <alignment horizontal="center"/>
    </xf>
    <xf numFmtId="166" fontId="24" fillId="0" borderId="12" xfId="3" applyNumberFormat="1" applyFont="1" applyBorder="1" applyAlignment="1">
      <alignment horizontal="center"/>
    </xf>
    <xf numFmtId="167" fontId="24" fillId="0" borderId="12" xfId="3" applyNumberFormat="1" applyFont="1" applyBorder="1" applyAlignment="1">
      <alignment horizontal="center"/>
    </xf>
    <xf numFmtId="167" fontId="24" fillId="0" borderId="12" xfId="4" applyNumberFormat="1" applyFont="1" applyBorder="1" applyAlignment="1">
      <alignment horizontal="center"/>
    </xf>
    <xf numFmtId="167" fontId="24" fillId="0" borderId="12" xfId="3" applyNumberFormat="1" applyFont="1" applyBorder="1"/>
    <xf numFmtId="167" fontId="24" fillId="3" borderId="12" xfId="3" applyNumberFormat="1" applyFont="1" applyFill="1" applyBorder="1" applyAlignment="1">
      <alignment horizontal="center"/>
    </xf>
    <xf numFmtId="1" fontId="24" fillId="0" borderId="12" xfId="4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3" fillId="4" borderId="24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7" fillId="0" borderId="26" xfId="3" applyFont="1" applyBorder="1" applyAlignment="1">
      <alignment horizontal="left"/>
    </xf>
    <xf numFmtId="0" fontId="25" fillId="0" borderId="26" xfId="3" applyFont="1" applyBorder="1" applyAlignment="1">
      <alignment horizontal="center"/>
    </xf>
  </cellXfs>
  <cellStyles count="6">
    <cellStyle name="Comma" xfId="1" builtinId="3"/>
    <cellStyle name="Comma 2" xfId="2"/>
    <cellStyle name="Comma 3" xfId="4"/>
    <cellStyle name="Normal" xfId="0" builtinId="0"/>
    <cellStyle name="Normal 2" xfId="3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40822</xdr:colOff>
      <xdr:row>1</xdr:row>
      <xdr:rowOff>68036</xdr:rowOff>
    </xdr:from>
    <xdr:to>
      <xdr:col>2</xdr:col>
      <xdr:colOff>1126672</xdr:colOff>
      <xdr:row>2</xdr:row>
      <xdr:rowOff>172811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CE3C207-D961-4157-9966-CEA84B8AC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893" y="272143"/>
          <a:ext cx="1085850" cy="689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E11" sqref="E11"/>
    </sheetView>
  </sheetViews>
  <sheetFormatPr defaultColWidth="9.140625" defaultRowHeight="15" x14ac:dyDescent="0.25"/>
  <cols>
    <col min="1" max="1" width="2.28515625" customWidth="1"/>
    <col min="2" max="2" width="11.140625" customWidth="1"/>
    <col min="3" max="3" width="21" customWidth="1"/>
    <col min="4" max="4" width="20.140625" customWidth="1"/>
    <col min="5" max="6" width="21.42578125" customWidth="1"/>
    <col min="7" max="7" width="21.85546875" customWidth="1"/>
    <col min="8" max="9" width="20.7109375" customWidth="1"/>
    <col min="10" max="10" width="23" customWidth="1"/>
    <col min="11" max="11" width="20.5703125" customWidth="1"/>
    <col min="12" max="12" width="20.85546875" customWidth="1"/>
    <col min="13" max="13" width="25.42578125" customWidth="1"/>
    <col min="14" max="14" width="20.140625" customWidth="1"/>
    <col min="15" max="15" width="24" customWidth="1"/>
    <col min="16" max="16" width="23" customWidth="1"/>
    <col min="17" max="20" width="15.7109375" customWidth="1"/>
    <col min="21" max="21" width="16.7109375" customWidth="1"/>
    <col min="22" max="26" width="17.5703125" customWidth="1"/>
    <col min="27" max="27" width="25.5703125" customWidth="1"/>
    <col min="28" max="35" width="17.5703125" customWidth="1"/>
    <col min="36" max="36" width="7.7109375" customWidth="1"/>
    <col min="37" max="37" width="8.42578125" customWidth="1"/>
    <col min="38" max="38" width="9.42578125" customWidth="1"/>
  </cols>
  <sheetData>
    <row r="1" spans="1:13" ht="15.75" thickBo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46.5" thickBot="1" x14ac:dyDescent="0.7">
      <c r="A2" s="3"/>
      <c r="B2" s="3"/>
      <c r="C2" s="1"/>
      <c r="D2" s="16" t="s">
        <v>0</v>
      </c>
      <c r="E2" s="4"/>
      <c r="F2" s="4"/>
      <c r="G2" s="4"/>
      <c r="H2" s="5"/>
      <c r="I2" s="5"/>
      <c r="J2" s="5"/>
      <c r="K2" s="5"/>
      <c r="L2" s="17"/>
    </row>
    <row r="3" spans="1:13" ht="15.75" thickBot="1" x14ac:dyDescent="0.3">
      <c r="A3" s="3"/>
      <c r="B3" s="3"/>
      <c r="C3" s="3"/>
      <c r="L3" s="6"/>
    </row>
    <row r="4" spans="1:13" ht="21" x14ac:dyDescent="0.35">
      <c r="C4" s="102" t="s">
        <v>1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13" ht="18.75" x14ac:dyDescent="0.3">
      <c r="C5" s="7" t="s">
        <v>2</v>
      </c>
      <c r="D5" s="8">
        <v>2015</v>
      </c>
      <c r="E5" s="8">
        <v>2016</v>
      </c>
      <c r="F5" s="8">
        <v>2017</v>
      </c>
      <c r="G5" s="8">
        <v>2018</v>
      </c>
      <c r="H5" s="8">
        <v>2019</v>
      </c>
      <c r="I5" s="8">
        <v>2020</v>
      </c>
      <c r="J5" s="8">
        <v>2021</v>
      </c>
      <c r="K5" s="8">
        <v>2022</v>
      </c>
      <c r="L5" s="11">
        <v>2023</v>
      </c>
    </row>
    <row r="6" spans="1:13" ht="18.75" x14ac:dyDescent="0.3">
      <c r="C6" s="12" t="s">
        <v>3</v>
      </c>
      <c r="D6" s="10">
        <v>1508899635</v>
      </c>
      <c r="E6" s="10">
        <v>1634604252</v>
      </c>
      <c r="F6" s="10">
        <v>1543820644</v>
      </c>
      <c r="G6" s="9">
        <v>1488250414</v>
      </c>
      <c r="H6" s="9">
        <v>1856790117</v>
      </c>
      <c r="I6" s="9">
        <v>1868339258</v>
      </c>
      <c r="J6" s="9">
        <v>1919622942</v>
      </c>
      <c r="K6" s="10">
        <v>2015415236</v>
      </c>
      <c r="L6" s="13">
        <v>1937696258</v>
      </c>
      <c r="M6" s="18"/>
    </row>
    <row r="7" spans="1:13" ht="18.75" x14ac:dyDescent="0.3">
      <c r="C7" s="12" t="s">
        <v>4</v>
      </c>
      <c r="D7" s="10">
        <v>1391413460</v>
      </c>
      <c r="E7" s="10">
        <v>1474368460</v>
      </c>
      <c r="F7" s="10">
        <v>1502285758</v>
      </c>
      <c r="G7" s="9">
        <v>1545835459</v>
      </c>
      <c r="H7" s="9">
        <v>1540992746</v>
      </c>
      <c r="I7" s="9">
        <v>1756302177</v>
      </c>
      <c r="J7" s="9">
        <v>1626487048</v>
      </c>
      <c r="K7" s="10">
        <v>1562841578</v>
      </c>
      <c r="L7" s="13">
        <v>1740770123</v>
      </c>
    </row>
    <row r="8" spans="1:13" ht="18.75" x14ac:dyDescent="0.3">
      <c r="C8" s="12" t="s">
        <v>5</v>
      </c>
      <c r="D8" s="10">
        <v>1653824131</v>
      </c>
      <c r="E8" s="10">
        <v>1624705083</v>
      </c>
      <c r="F8" s="10">
        <v>1761657229</v>
      </c>
      <c r="G8" s="9">
        <v>1863857119</v>
      </c>
      <c r="H8" s="9">
        <v>1725414992</v>
      </c>
      <c r="I8" s="9">
        <v>1738203414</v>
      </c>
      <c r="J8" s="9">
        <v>2065970561</v>
      </c>
      <c r="K8" s="10">
        <v>2362524293</v>
      </c>
      <c r="L8" s="13">
        <v>2216022279</v>
      </c>
    </row>
    <row r="9" spans="1:13" ht="18.75" x14ac:dyDescent="0.3">
      <c r="C9" s="12" t="s">
        <v>6</v>
      </c>
      <c r="D9" s="10">
        <v>1479358904</v>
      </c>
      <c r="E9" s="10">
        <v>1439001345.9300001</v>
      </c>
      <c r="F9" s="10">
        <v>1581168746</v>
      </c>
      <c r="G9" s="9">
        <v>1631891940</v>
      </c>
      <c r="H9" s="9">
        <v>1779964645</v>
      </c>
      <c r="I9" s="9">
        <v>1294244026</v>
      </c>
      <c r="J9" s="9">
        <v>1967647544</v>
      </c>
      <c r="K9" s="10">
        <v>2186686170</v>
      </c>
      <c r="L9" s="13">
        <v>2033253307</v>
      </c>
    </row>
    <row r="10" spans="1:13" ht="18.75" x14ac:dyDescent="0.3">
      <c r="C10" s="12" t="s">
        <v>7</v>
      </c>
      <c r="D10" s="10">
        <v>1470611416</v>
      </c>
      <c r="E10" s="10">
        <v>1642014688.4099998</v>
      </c>
      <c r="F10" s="10">
        <v>1697443280</v>
      </c>
      <c r="G10" s="9">
        <v>1725078645</v>
      </c>
      <c r="H10" s="9">
        <v>1866581095</v>
      </c>
      <c r="I10" s="9">
        <v>1493045686</v>
      </c>
      <c r="J10" s="9">
        <v>1949185416</v>
      </c>
      <c r="K10" s="10">
        <v>2043004610</v>
      </c>
      <c r="L10" s="13">
        <v>2065793202</v>
      </c>
    </row>
    <row r="11" spans="1:13" ht="18.75" x14ac:dyDescent="0.3">
      <c r="C11" s="12" t="s">
        <v>8</v>
      </c>
      <c r="D11" s="10">
        <v>1582881225</v>
      </c>
      <c r="E11" s="10">
        <v>1281975495.22</v>
      </c>
      <c r="F11" s="10">
        <v>1528138573</v>
      </c>
      <c r="G11" s="9">
        <v>1523868764</v>
      </c>
      <c r="H11" s="9">
        <v>1531986108</v>
      </c>
      <c r="I11" s="9">
        <v>1789805314</v>
      </c>
      <c r="J11" s="9">
        <v>1864330969</v>
      </c>
      <c r="K11" s="10">
        <v>2020467183</v>
      </c>
      <c r="L11" s="14">
        <v>1487256245</v>
      </c>
    </row>
    <row r="12" spans="1:13" ht="18.75" x14ac:dyDescent="0.3">
      <c r="C12" s="12" t="s">
        <v>9</v>
      </c>
      <c r="D12" s="10">
        <v>1392330871</v>
      </c>
      <c r="E12" s="10">
        <v>1188103587</v>
      </c>
      <c r="F12" s="10">
        <v>1554443398</v>
      </c>
      <c r="G12" s="9">
        <v>1498684732</v>
      </c>
      <c r="H12" s="9">
        <v>1735788253</v>
      </c>
      <c r="I12" s="9">
        <v>1669075764</v>
      </c>
      <c r="J12" s="9">
        <v>1798743416</v>
      </c>
      <c r="K12" s="10">
        <v>1990871414</v>
      </c>
      <c r="L12" s="14">
        <v>1412517132</v>
      </c>
    </row>
    <row r="13" spans="1:13" ht="18.75" x14ac:dyDescent="0.3">
      <c r="C13" s="12" t="s">
        <v>10</v>
      </c>
      <c r="D13" s="10">
        <v>1488167902</v>
      </c>
      <c r="E13" s="10">
        <v>1447431590</v>
      </c>
      <c r="F13" s="10">
        <v>1533833297</v>
      </c>
      <c r="G13" s="9">
        <v>1615628102</v>
      </c>
      <c r="H13" s="9">
        <v>1634613949</v>
      </c>
      <c r="I13" s="9">
        <v>1678867416</v>
      </c>
      <c r="J13" s="9">
        <v>1786127364</v>
      </c>
      <c r="K13" s="10">
        <v>2069381577</v>
      </c>
      <c r="L13" s="14">
        <v>1338141764</v>
      </c>
    </row>
    <row r="14" spans="1:13" ht="18.75" x14ac:dyDescent="0.3">
      <c r="C14" s="12" t="s">
        <v>11</v>
      </c>
      <c r="D14" s="10">
        <v>1377749671</v>
      </c>
      <c r="E14" s="10">
        <v>1345963255</v>
      </c>
      <c r="F14" s="10">
        <v>1281978962</v>
      </c>
      <c r="G14" s="9">
        <v>1468656194</v>
      </c>
      <c r="H14" s="9">
        <v>1525522599</v>
      </c>
      <c r="I14" s="9">
        <v>1617351837</v>
      </c>
      <c r="J14" s="9">
        <v>1743232069</v>
      </c>
      <c r="K14" s="10">
        <v>1966548565</v>
      </c>
      <c r="L14" s="14"/>
    </row>
    <row r="15" spans="1:13" ht="18.75" x14ac:dyDescent="0.3">
      <c r="C15" s="12" t="s">
        <v>12</v>
      </c>
      <c r="D15" s="10">
        <v>1503547329.95</v>
      </c>
      <c r="E15" s="10">
        <v>1431933268</v>
      </c>
      <c r="F15" s="10">
        <v>1513016467</v>
      </c>
      <c r="G15" s="9">
        <v>1671347536</v>
      </c>
      <c r="H15" s="9">
        <v>1645232380</v>
      </c>
      <c r="I15" s="9">
        <v>1532469574</v>
      </c>
      <c r="J15" s="9">
        <v>1714951123</v>
      </c>
      <c r="K15" s="10">
        <v>1771999510</v>
      </c>
      <c r="L15" s="14"/>
    </row>
    <row r="16" spans="1:13" ht="18.75" x14ac:dyDescent="0.3">
      <c r="C16" s="12" t="s">
        <v>13</v>
      </c>
      <c r="D16" s="10">
        <v>1358073700</v>
      </c>
      <c r="E16" s="10">
        <v>1657268994</v>
      </c>
      <c r="F16" s="10">
        <v>1425732428</v>
      </c>
      <c r="G16" s="9">
        <v>1725812619</v>
      </c>
      <c r="H16" s="9">
        <v>1781105208</v>
      </c>
      <c r="I16" s="9">
        <v>1892124751</v>
      </c>
      <c r="J16" s="9">
        <v>1980056041</v>
      </c>
      <c r="K16" s="10">
        <v>2085174443</v>
      </c>
      <c r="L16" s="14"/>
    </row>
    <row r="17" spans="3:12" ht="19.5" thickBot="1" x14ac:dyDescent="0.35">
      <c r="C17" s="15" t="s">
        <v>14</v>
      </c>
      <c r="D17" s="10">
        <v>1572987812</v>
      </c>
      <c r="E17" s="10">
        <v>1741854523</v>
      </c>
      <c r="F17" s="10">
        <v>1410786677</v>
      </c>
      <c r="G17" s="10">
        <v>1768579261</v>
      </c>
      <c r="H17" s="10">
        <v>1960972444</v>
      </c>
      <c r="I17" s="10">
        <v>2015491983</v>
      </c>
      <c r="J17" s="10">
        <v>2175688625</v>
      </c>
      <c r="K17" s="10">
        <v>2272011010</v>
      </c>
      <c r="L17" s="14"/>
    </row>
    <row r="18" spans="3:12" ht="19.5" thickBot="1" x14ac:dyDescent="0.35">
      <c r="C18" s="19" t="s">
        <v>15</v>
      </c>
      <c r="D18" s="20">
        <v>17779846056.950001</v>
      </c>
      <c r="E18" s="21">
        <v>17909224541.559998</v>
      </c>
      <c r="F18" s="20">
        <v>18334305459</v>
      </c>
      <c r="G18" s="20">
        <v>19527490785</v>
      </c>
      <c r="H18" s="20">
        <v>20584964536</v>
      </c>
      <c r="I18" s="20">
        <v>20345321200</v>
      </c>
      <c r="J18" s="20">
        <v>22592043118</v>
      </c>
      <c r="K18" s="20">
        <v>24346925589</v>
      </c>
      <c r="L18" s="20">
        <v>14231450310</v>
      </c>
    </row>
  </sheetData>
  <mergeCells count="1">
    <mergeCell ref="C4:L4"/>
  </mergeCells>
  <pageMargins left="0.70866141732283472" right="0.70866141732283472" top="0.35433070866141736" bottom="0.35433070866141736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="80" zoomScaleNormal="80" workbookViewId="0">
      <selection activeCell="E22" sqref="E22"/>
    </sheetView>
  </sheetViews>
  <sheetFormatPr defaultRowHeight="15" x14ac:dyDescent="0.25"/>
  <cols>
    <col min="1" max="1" width="10.85546875" customWidth="1"/>
    <col min="2" max="2" width="14.85546875" customWidth="1"/>
    <col min="3" max="4" width="17.5703125" customWidth="1"/>
    <col min="5" max="5" width="17" customWidth="1"/>
    <col min="6" max="6" width="16.7109375" customWidth="1"/>
    <col min="7" max="7" width="17.5703125" customWidth="1"/>
    <col min="8" max="8" width="15" bestFit="1" customWidth="1"/>
    <col min="9" max="9" width="17.140625" customWidth="1"/>
    <col min="10" max="10" width="15.140625" bestFit="1" customWidth="1"/>
    <col min="11" max="11" width="17.140625" customWidth="1"/>
    <col min="12" max="12" width="19.140625" customWidth="1"/>
    <col min="13" max="13" width="21.28515625" customWidth="1"/>
    <col min="14" max="14" width="18.5703125" customWidth="1"/>
  </cols>
  <sheetData>
    <row r="1" spans="1:14" ht="15.75" thickBot="1" x14ac:dyDescent="0.3"/>
    <row r="2" spans="1:14" ht="16.5" thickTop="1" thickBot="1" x14ac:dyDescent="0.3">
      <c r="A2" s="111" t="s">
        <v>16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27.75" thickTop="1" thickBot="1" x14ac:dyDescent="0.3">
      <c r="A3" s="22" t="s">
        <v>17</v>
      </c>
      <c r="B3" s="23" t="s">
        <v>18</v>
      </c>
      <c r="C3" s="24" t="s">
        <v>23</v>
      </c>
      <c r="D3" s="24" t="s">
        <v>24</v>
      </c>
      <c r="E3" s="24" t="s">
        <v>25</v>
      </c>
      <c r="F3" s="24" t="s">
        <v>26</v>
      </c>
      <c r="G3" s="24" t="s">
        <v>7</v>
      </c>
      <c r="H3" s="24" t="s">
        <v>19</v>
      </c>
      <c r="I3" s="24" t="s">
        <v>27</v>
      </c>
      <c r="J3" s="24" t="s">
        <v>28</v>
      </c>
      <c r="K3" s="24" t="s">
        <v>29</v>
      </c>
      <c r="L3" s="24" t="s">
        <v>30</v>
      </c>
      <c r="M3" s="24" t="s">
        <v>31</v>
      </c>
      <c r="N3" s="24" t="s">
        <v>32</v>
      </c>
    </row>
    <row r="4" spans="1:14" ht="16.5" thickTop="1" thickBot="1" x14ac:dyDescent="0.3">
      <c r="A4" s="108">
        <v>2015</v>
      </c>
      <c r="B4" s="25" t="s">
        <v>20</v>
      </c>
      <c r="C4" s="29">
        <v>32538000</v>
      </c>
      <c r="D4" s="30">
        <v>32020000</v>
      </c>
      <c r="E4" s="30">
        <v>15097000</v>
      </c>
      <c r="F4" s="30">
        <v>821000</v>
      </c>
      <c r="G4" s="30">
        <v>0</v>
      </c>
      <c r="H4" s="30">
        <v>8645000</v>
      </c>
      <c r="I4" s="30">
        <v>39762000</v>
      </c>
      <c r="J4" s="30">
        <v>121748000</v>
      </c>
      <c r="K4" s="30">
        <v>72011000</v>
      </c>
      <c r="L4" s="30">
        <v>30056000</v>
      </c>
      <c r="M4" s="30">
        <v>0</v>
      </c>
      <c r="N4" s="30">
        <v>25198000</v>
      </c>
    </row>
    <row r="5" spans="1:14" ht="16.5" thickTop="1" thickBot="1" x14ac:dyDescent="0.3">
      <c r="A5" s="109"/>
      <c r="B5" s="25" t="s">
        <v>21</v>
      </c>
      <c r="C5" s="31">
        <v>51959000</v>
      </c>
      <c r="D5" s="32">
        <v>0</v>
      </c>
      <c r="E5" s="32">
        <v>0</v>
      </c>
      <c r="F5" s="32">
        <v>0</v>
      </c>
      <c r="G5" s="32">
        <v>0</v>
      </c>
      <c r="H5" s="32">
        <v>5388000</v>
      </c>
      <c r="I5" s="32">
        <v>75724000</v>
      </c>
      <c r="J5" s="32">
        <v>121661000</v>
      </c>
      <c r="K5" s="32">
        <v>4998000</v>
      </c>
      <c r="L5" s="32">
        <v>0</v>
      </c>
      <c r="M5" s="32">
        <v>1490000</v>
      </c>
      <c r="N5" s="32">
        <v>14782000</v>
      </c>
    </row>
    <row r="6" spans="1:14" s="27" customFormat="1" ht="16.5" thickTop="1" thickBot="1" x14ac:dyDescent="0.3">
      <c r="A6" s="110"/>
      <c r="B6" s="26" t="s">
        <v>22</v>
      </c>
      <c r="C6" s="33">
        <v>38260000</v>
      </c>
      <c r="D6" s="34">
        <v>0</v>
      </c>
      <c r="E6" s="34">
        <v>0</v>
      </c>
      <c r="F6" s="34">
        <v>0</v>
      </c>
      <c r="G6" s="34">
        <v>0</v>
      </c>
      <c r="H6" s="34">
        <v>9940000</v>
      </c>
      <c r="I6" s="34">
        <v>51375000</v>
      </c>
      <c r="J6" s="34">
        <v>83781000</v>
      </c>
      <c r="K6" s="34">
        <v>3775000</v>
      </c>
      <c r="L6" s="34">
        <v>0</v>
      </c>
      <c r="M6" s="34">
        <v>0</v>
      </c>
      <c r="N6" s="34">
        <v>14436000</v>
      </c>
    </row>
    <row r="7" spans="1:14" ht="16.5" thickTop="1" thickBot="1" x14ac:dyDescent="0.3">
      <c r="A7" s="105">
        <v>2016</v>
      </c>
      <c r="B7" s="24" t="s">
        <v>20</v>
      </c>
      <c r="C7" s="35">
        <v>157458.28</v>
      </c>
      <c r="D7" s="36">
        <v>129543.5</v>
      </c>
      <c r="E7" s="36">
        <v>63099.33</v>
      </c>
      <c r="F7" s="36">
        <v>133454.856</v>
      </c>
      <c r="G7" s="36">
        <v>95626.902000000002</v>
      </c>
      <c r="H7" s="36">
        <v>78399.100000000006</v>
      </c>
      <c r="I7" s="36">
        <v>35806.031999999999</v>
      </c>
      <c r="J7" s="36">
        <v>89299.61</v>
      </c>
      <c r="K7" s="36">
        <v>79612.509999999995</v>
      </c>
      <c r="L7" s="36">
        <v>50062.619999999995</v>
      </c>
      <c r="M7" s="36">
        <v>69581.88</v>
      </c>
      <c r="N7" s="36">
        <v>70247.81</v>
      </c>
    </row>
    <row r="8" spans="1:14" ht="16.5" thickTop="1" thickBot="1" x14ac:dyDescent="0.3">
      <c r="A8" s="106"/>
      <c r="B8" s="24" t="s">
        <v>21</v>
      </c>
      <c r="C8" s="37">
        <v>62811570</v>
      </c>
      <c r="D8" s="38">
        <v>8369000</v>
      </c>
      <c r="E8" s="38">
        <v>92829000</v>
      </c>
      <c r="F8" s="38">
        <v>87269298.000000015</v>
      </c>
      <c r="G8" s="38">
        <v>71177448</v>
      </c>
      <c r="H8" s="38">
        <v>58628092.000000007</v>
      </c>
      <c r="I8" s="38">
        <v>48234990</v>
      </c>
      <c r="J8" s="38">
        <v>104419239.99999999</v>
      </c>
      <c r="K8" s="38">
        <v>38027789.999999993</v>
      </c>
      <c r="L8" s="38">
        <v>124743180.00000001</v>
      </c>
      <c r="M8" s="38">
        <v>58546540</v>
      </c>
      <c r="N8" s="38">
        <v>33735050</v>
      </c>
    </row>
    <row r="9" spans="1:14" ht="16.5" thickTop="1" thickBot="1" x14ac:dyDescent="0.3">
      <c r="A9" s="107"/>
      <c r="B9" s="24" t="s">
        <v>22</v>
      </c>
      <c r="C9" s="37">
        <v>31899000</v>
      </c>
      <c r="D9" s="38">
        <v>11343240</v>
      </c>
      <c r="E9" s="38">
        <v>59646000</v>
      </c>
      <c r="F9" s="38">
        <v>44215188</v>
      </c>
      <c r="G9" s="38">
        <v>52320168</v>
      </c>
      <c r="H9" s="38">
        <v>211982210</v>
      </c>
      <c r="I9" s="38">
        <v>30533890</v>
      </c>
      <c r="J9" s="38">
        <v>67581019.999999985</v>
      </c>
      <c r="K9" s="38">
        <v>42839540</v>
      </c>
      <c r="L9" s="38">
        <v>96710280</v>
      </c>
      <c r="M9" s="38">
        <v>88774200</v>
      </c>
      <c r="N9" s="38">
        <v>26297040</v>
      </c>
    </row>
    <row r="10" spans="1:14" ht="16.5" thickTop="1" thickBot="1" x14ac:dyDescent="0.3">
      <c r="A10" s="108">
        <v>2017</v>
      </c>
      <c r="B10" s="25" t="s">
        <v>20</v>
      </c>
      <c r="C10" s="33">
        <v>100024760.88</v>
      </c>
      <c r="D10" s="34">
        <v>113816516.76000001</v>
      </c>
      <c r="E10" s="34">
        <v>153925907.22</v>
      </c>
      <c r="F10" s="34">
        <v>123248842.55999999</v>
      </c>
      <c r="G10" s="34">
        <v>103595079.50999998</v>
      </c>
      <c r="H10" s="34">
        <v>75766500</v>
      </c>
      <c r="I10" s="34">
        <v>30462156</v>
      </c>
      <c r="J10" s="34">
        <v>14223356.73</v>
      </c>
      <c r="K10" s="34">
        <v>58657244.219999991</v>
      </c>
      <c r="L10" s="34">
        <v>63186579</v>
      </c>
      <c r="M10" s="34">
        <v>19915620.120000001</v>
      </c>
      <c r="N10" s="34">
        <v>94743205.559999987</v>
      </c>
    </row>
    <row r="11" spans="1:14" ht="16.5" thickTop="1" thickBot="1" x14ac:dyDescent="0.3">
      <c r="A11" s="109"/>
      <c r="B11" s="25" t="s">
        <v>21</v>
      </c>
      <c r="C11" s="33">
        <v>191378955.23999998</v>
      </c>
      <c r="D11" s="34">
        <v>193648499.15999997</v>
      </c>
      <c r="E11" s="34">
        <v>73951247.999999985</v>
      </c>
      <c r="F11" s="34">
        <v>116234013.60000001</v>
      </c>
      <c r="G11" s="34">
        <v>123574895.99999999</v>
      </c>
      <c r="H11" s="34">
        <v>65342304</v>
      </c>
      <c r="I11" s="34">
        <v>42943777.920000002</v>
      </c>
      <c r="J11" s="34">
        <v>37111707.240000002</v>
      </c>
      <c r="K11" s="34">
        <v>38558582.519999996</v>
      </c>
      <c r="L11" s="34">
        <v>75016307.999999985</v>
      </c>
      <c r="M11" s="34">
        <v>33341837.159999996</v>
      </c>
      <c r="N11" s="34">
        <v>89875198.679999992</v>
      </c>
    </row>
    <row r="12" spans="1:14" ht="16.5" thickTop="1" thickBot="1" x14ac:dyDescent="0.3">
      <c r="A12" s="110"/>
      <c r="B12" s="25" t="s">
        <v>22</v>
      </c>
      <c r="C12" s="33">
        <v>116600853.60000001</v>
      </c>
      <c r="D12" s="34">
        <v>132150110.40000001</v>
      </c>
      <c r="E12" s="34">
        <v>38385424</v>
      </c>
      <c r="F12" s="34">
        <v>60423070.399999999</v>
      </c>
      <c r="G12" s="34">
        <v>59116288</v>
      </c>
      <c r="H12" s="34">
        <v>57173424</v>
      </c>
      <c r="I12" s="34">
        <v>29968178.240000002</v>
      </c>
      <c r="J12" s="34">
        <v>45597810.719999999</v>
      </c>
      <c r="K12" s="34">
        <v>21413392</v>
      </c>
      <c r="L12" s="34">
        <v>71431360</v>
      </c>
      <c r="M12" s="34">
        <v>24872958.879999999</v>
      </c>
      <c r="N12" s="34">
        <v>59881359.999999993</v>
      </c>
    </row>
    <row r="13" spans="1:14" ht="16.5" thickTop="1" thickBot="1" x14ac:dyDescent="0.3">
      <c r="A13" s="105">
        <v>2018</v>
      </c>
      <c r="B13" s="24" t="s">
        <v>20</v>
      </c>
      <c r="C13" s="39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</row>
    <row r="14" spans="1:14" ht="16.5" thickTop="1" thickBot="1" x14ac:dyDescent="0.3">
      <c r="A14" s="106"/>
      <c r="B14" s="24" t="s">
        <v>21</v>
      </c>
      <c r="C14" s="39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</row>
    <row r="15" spans="1:14" ht="16.5" thickTop="1" thickBot="1" x14ac:dyDescent="0.3">
      <c r="A15" s="107"/>
      <c r="B15" s="24" t="s">
        <v>22</v>
      </c>
      <c r="C15" s="39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</row>
    <row r="16" spans="1:14" ht="16.5" thickTop="1" thickBot="1" x14ac:dyDescent="0.3">
      <c r="A16" s="108">
        <v>2019</v>
      </c>
      <c r="B16" s="25" t="s">
        <v>20</v>
      </c>
      <c r="C16" s="41">
        <v>43121000</v>
      </c>
      <c r="D16" s="34">
        <v>26377000</v>
      </c>
      <c r="E16" s="34">
        <v>31350000</v>
      </c>
      <c r="F16" s="42">
        <v>0</v>
      </c>
      <c r="G16" s="34">
        <v>4879000</v>
      </c>
      <c r="H16" s="34">
        <v>7965000</v>
      </c>
      <c r="I16" s="34">
        <v>13716000</v>
      </c>
      <c r="J16" s="34">
        <v>672000</v>
      </c>
      <c r="K16" s="42">
        <v>0</v>
      </c>
      <c r="L16" s="42">
        <v>0</v>
      </c>
      <c r="M16" s="42">
        <v>0</v>
      </c>
      <c r="N16" s="42">
        <v>0</v>
      </c>
    </row>
    <row r="17" spans="1:14" ht="16.5" thickTop="1" thickBot="1" x14ac:dyDescent="0.3">
      <c r="A17" s="109"/>
      <c r="B17" s="25" t="s">
        <v>21</v>
      </c>
      <c r="C17" s="33">
        <v>29129739</v>
      </c>
      <c r="D17" s="34">
        <v>53548046</v>
      </c>
      <c r="E17" s="34">
        <v>25259411</v>
      </c>
      <c r="F17" s="34">
        <v>2230611</v>
      </c>
      <c r="G17" s="34">
        <v>2351076</v>
      </c>
      <c r="H17" s="34">
        <v>1693641</v>
      </c>
      <c r="I17" s="34">
        <v>1693641</v>
      </c>
      <c r="J17" s="34">
        <v>763359</v>
      </c>
      <c r="K17" s="42">
        <v>0</v>
      </c>
      <c r="L17" s="42">
        <v>0</v>
      </c>
      <c r="M17" s="42">
        <v>0</v>
      </c>
      <c r="N17" s="34">
        <v>19239</v>
      </c>
    </row>
    <row r="18" spans="1:14" ht="16.5" thickTop="1" thickBot="1" x14ac:dyDescent="0.3">
      <c r="A18" s="110"/>
      <c r="B18" s="25" t="s">
        <v>22</v>
      </c>
      <c r="C18" s="43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</row>
    <row r="19" spans="1:14" ht="16.5" thickTop="1" thickBot="1" x14ac:dyDescent="0.3">
      <c r="A19" s="105">
        <v>2020</v>
      </c>
      <c r="B19" s="24" t="s">
        <v>20</v>
      </c>
      <c r="C19" s="39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</row>
    <row r="20" spans="1:14" ht="16.5" thickTop="1" thickBot="1" x14ac:dyDescent="0.3">
      <c r="A20" s="106"/>
      <c r="B20" s="24" t="s">
        <v>21</v>
      </c>
      <c r="C20" s="35">
        <f>1234.55735*1000</f>
        <v>1234557.3500000001</v>
      </c>
      <c r="D20" s="36">
        <f>90.94228*1000</f>
        <v>90942.28</v>
      </c>
      <c r="E20" s="36">
        <f>1843.80703*1000</f>
        <v>1843807.03</v>
      </c>
      <c r="F20" s="36">
        <f>845.176*1000</f>
        <v>845176</v>
      </c>
      <c r="G20" s="36">
        <f>1258.225*1000</f>
        <v>1258225</v>
      </c>
      <c r="H20" s="36">
        <f>1149.319*1000</f>
        <v>1149319</v>
      </c>
      <c r="I20" s="36">
        <f>2287.346*1000</f>
        <v>2287346</v>
      </c>
      <c r="J20" s="36">
        <f>2165.88*1000</f>
        <v>2165880</v>
      </c>
      <c r="K20" s="36">
        <f>1696.868*1000</f>
        <v>1696868</v>
      </c>
      <c r="L20" s="36">
        <f>1732.481*1000</f>
        <v>1732481</v>
      </c>
      <c r="M20" s="36">
        <f>1171.098*1000</f>
        <v>1171098</v>
      </c>
      <c r="N20" s="36">
        <f>1118.633*1000</f>
        <v>1118633</v>
      </c>
    </row>
    <row r="21" spans="1:14" ht="16.5" thickTop="1" thickBot="1" x14ac:dyDescent="0.3">
      <c r="A21" s="107"/>
      <c r="B21" s="24" t="s">
        <v>22</v>
      </c>
      <c r="C21" s="35">
        <v>0</v>
      </c>
      <c r="D21" s="40">
        <v>0</v>
      </c>
      <c r="E21" s="40">
        <v>0</v>
      </c>
      <c r="F21" s="40">
        <v>0</v>
      </c>
      <c r="G21" s="36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</row>
    <row r="22" spans="1:14" ht="16.5" thickTop="1" thickBot="1" x14ac:dyDescent="0.3">
      <c r="A22" s="108">
        <v>2021</v>
      </c>
      <c r="B22" s="25" t="s">
        <v>20</v>
      </c>
      <c r="C22" s="43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</row>
    <row r="23" spans="1:14" ht="16.5" thickTop="1" thickBot="1" x14ac:dyDescent="0.3">
      <c r="A23" s="109"/>
      <c r="B23" s="25" t="s">
        <v>21</v>
      </c>
      <c r="C23" s="44">
        <v>8324386.6600000001</v>
      </c>
      <c r="D23" s="45">
        <v>6371062</v>
      </c>
      <c r="E23" s="45">
        <v>7061034</v>
      </c>
      <c r="F23" s="45">
        <v>6972915.8600000003</v>
      </c>
      <c r="G23" s="45">
        <v>3598134</v>
      </c>
      <c r="H23" s="45">
        <v>5345151</v>
      </c>
      <c r="I23" s="45">
        <v>8408348.0999999996</v>
      </c>
      <c r="J23" s="45">
        <v>5942188</v>
      </c>
      <c r="K23" s="45">
        <v>3704883</v>
      </c>
      <c r="L23" s="45">
        <v>7590197.5700000003</v>
      </c>
      <c r="M23" s="45">
        <v>6795301.0700000003</v>
      </c>
      <c r="N23" s="45">
        <v>8814803.4800000004</v>
      </c>
    </row>
    <row r="24" spans="1:14" ht="16.5" thickTop="1" thickBot="1" x14ac:dyDescent="0.3">
      <c r="A24" s="110"/>
      <c r="B24" s="25" t="s">
        <v>22</v>
      </c>
      <c r="C24" s="44">
        <v>2183457.44</v>
      </c>
      <c r="D24" s="45">
        <v>3079093.14</v>
      </c>
      <c r="E24" s="45">
        <v>2585180.88</v>
      </c>
      <c r="F24" s="45">
        <v>2345554.66</v>
      </c>
      <c r="G24" s="45">
        <v>700794.24</v>
      </c>
      <c r="H24" s="45">
        <v>3955479.18</v>
      </c>
      <c r="I24" s="45">
        <v>5376421.8200000003</v>
      </c>
      <c r="J24" s="45">
        <v>758016.64</v>
      </c>
      <c r="K24" s="45">
        <v>424480</v>
      </c>
      <c r="L24" s="45">
        <v>890761.65</v>
      </c>
      <c r="M24" s="45">
        <v>796152.01</v>
      </c>
      <c r="N24" s="45">
        <v>971060.58</v>
      </c>
    </row>
    <row r="25" spans="1:14" ht="16.5" thickTop="1" thickBot="1" x14ac:dyDescent="0.3">
      <c r="A25" s="105">
        <v>2022</v>
      </c>
      <c r="B25" s="24" t="s">
        <v>20</v>
      </c>
      <c r="C25" s="43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</row>
    <row r="26" spans="1:14" ht="16.5" thickTop="1" thickBot="1" x14ac:dyDescent="0.3">
      <c r="A26" s="106"/>
      <c r="B26" s="24" t="s">
        <v>21</v>
      </c>
      <c r="C26" s="35">
        <v>8644227</v>
      </c>
      <c r="D26" s="36">
        <v>8854489.8212752435</v>
      </c>
      <c r="E26" s="36">
        <v>9206264</v>
      </c>
      <c r="F26" s="36">
        <v>6789301.0459532524</v>
      </c>
      <c r="G26" s="36">
        <v>6367926.9597710278</v>
      </c>
      <c r="H26" s="36">
        <v>10326736.961997138</v>
      </c>
      <c r="I26" s="36">
        <v>7908950.0000000009</v>
      </c>
      <c r="J26" s="36">
        <v>7656910</v>
      </c>
      <c r="K26" s="36">
        <v>7822320.0000000009</v>
      </c>
      <c r="L26" s="36">
        <v>8213750</v>
      </c>
      <c r="M26" s="36">
        <v>10513260</v>
      </c>
      <c r="N26" s="36">
        <v>10161830</v>
      </c>
    </row>
    <row r="27" spans="1:14" ht="16.5" thickTop="1" thickBot="1" x14ac:dyDescent="0.3">
      <c r="A27" s="107"/>
      <c r="B27" s="24" t="s">
        <v>22</v>
      </c>
      <c r="C27" s="35">
        <v>2581759</v>
      </c>
      <c r="D27" s="36">
        <v>4335034.3048179364</v>
      </c>
      <c r="E27" s="36">
        <v>5976051</v>
      </c>
      <c r="F27" s="36">
        <v>4513012.6633805055</v>
      </c>
      <c r="G27" s="36">
        <v>3760328.9712195895</v>
      </c>
      <c r="H27" s="36">
        <v>1160756.8770869772</v>
      </c>
      <c r="I27" s="36">
        <v>2735260</v>
      </c>
      <c r="J27" s="36">
        <v>2439740.0000000005</v>
      </c>
      <c r="K27" s="36">
        <v>4038190</v>
      </c>
      <c r="L27" s="36">
        <v>4515700</v>
      </c>
      <c r="M27" s="36">
        <v>4262060</v>
      </c>
      <c r="N27" s="36">
        <v>4360020</v>
      </c>
    </row>
    <row r="28" spans="1:14" ht="16.5" thickTop="1" thickBot="1" x14ac:dyDescent="0.3">
      <c r="A28" s="108">
        <v>2023</v>
      </c>
      <c r="B28" s="25" t="s">
        <v>20</v>
      </c>
      <c r="C28" s="43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/>
      <c r="J28" s="42"/>
      <c r="K28" s="42"/>
      <c r="L28" s="42"/>
      <c r="M28" s="42"/>
      <c r="N28" s="42"/>
    </row>
    <row r="29" spans="1:14" ht="16.5" thickTop="1" thickBot="1" x14ac:dyDescent="0.3">
      <c r="A29" s="109"/>
      <c r="B29" s="25" t="s">
        <v>21</v>
      </c>
      <c r="C29" s="33">
        <v>9200072.1181576736</v>
      </c>
      <c r="D29" s="34">
        <v>11004706.874065829</v>
      </c>
      <c r="E29" s="34">
        <v>9740390.5279058665</v>
      </c>
      <c r="F29" s="34">
        <v>11671817</v>
      </c>
      <c r="G29" s="34">
        <v>3839801.9999999995</v>
      </c>
      <c r="H29" s="34">
        <v>10023587</v>
      </c>
      <c r="I29" s="42"/>
      <c r="J29" s="42"/>
      <c r="K29" s="42"/>
      <c r="L29" s="42"/>
      <c r="M29" s="42"/>
      <c r="N29" s="42"/>
    </row>
    <row r="30" spans="1:14" ht="16.5" thickTop="1" thickBot="1" x14ac:dyDescent="0.3">
      <c r="A30" s="110"/>
      <c r="B30" s="25" t="s">
        <v>22</v>
      </c>
      <c r="C30" s="33">
        <v>2184181.342979806</v>
      </c>
      <c r="D30" s="34">
        <v>5462752.1539195413</v>
      </c>
      <c r="E30" s="34">
        <v>3173145.1049451428</v>
      </c>
      <c r="F30" s="34">
        <v>5275937</v>
      </c>
      <c r="G30" s="34">
        <v>3760909</v>
      </c>
      <c r="H30" s="34">
        <v>6217646</v>
      </c>
      <c r="I30" s="42"/>
      <c r="J30" s="42"/>
      <c r="K30" s="42"/>
      <c r="L30" s="42"/>
      <c r="M30" s="42"/>
      <c r="N30" s="42"/>
    </row>
    <row r="31" spans="1:14" ht="15.75" thickTop="1" x14ac:dyDescent="0.25"/>
    <row r="34" spans="1:1" x14ac:dyDescent="0.25">
      <c r="A34" s="28"/>
    </row>
    <row r="35" spans="1:1" x14ac:dyDescent="0.25">
      <c r="A35" s="28"/>
    </row>
    <row r="36" spans="1:1" x14ac:dyDescent="0.25">
      <c r="A36" s="28"/>
    </row>
    <row r="37" spans="1:1" x14ac:dyDescent="0.25">
      <c r="A37" s="28"/>
    </row>
    <row r="38" spans="1:1" x14ac:dyDescent="0.25">
      <c r="A38" s="28"/>
    </row>
    <row r="39" spans="1:1" x14ac:dyDescent="0.25">
      <c r="A39" s="28"/>
    </row>
    <row r="40" spans="1:1" x14ac:dyDescent="0.25">
      <c r="A40" s="28"/>
    </row>
    <row r="41" spans="1:1" x14ac:dyDescent="0.25">
      <c r="A41" s="28"/>
    </row>
    <row r="42" spans="1:1" x14ac:dyDescent="0.25">
      <c r="A42" s="28"/>
    </row>
  </sheetData>
  <mergeCells count="10">
    <mergeCell ref="A19:A21"/>
    <mergeCell ref="A22:A24"/>
    <mergeCell ref="A25:A27"/>
    <mergeCell ref="A28:A30"/>
    <mergeCell ref="A2:N2"/>
    <mergeCell ref="A4:A6"/>
    <mergeCell ref="A7:A9"/>
    <mergeCell ref="A10:A12"/>
    <mergeCell ref="A13:A15"/>
    <mergeCell ref="A16:A18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4"/>
  <sheetViews>
    <sheetView zoomScale="60" zoomScaleNormal="60" workbookViewId="0">
      <selection activeCell="C13" sqref="C13"/>
    </sheetView>
  </sheetViews>
  <sheetFormatPr defaultColWidth="8.7109375" defaultRowHeight="15" x14ac:dyDescent="0.25"/>
  <cols>
    <col min="1" max="1" width="8.7109375" style="48"/>
    <col min="2" max="8" width="25.28515625" style="48" customWidth="1"/>
    <col min="9" max="9" width="32.140625" style="48" customWidth="1"/>
    <col min="10" max="10" width="30.85546875" style="48" customWidth="1"/>
    <col min="11" max="11" width="25.140625" style="48" customWidth="1"/>
    <col min="12" max="12" width="31.140625" style="48" customWidth="1"/>
    <col min="13" max="14" width="26.42578125" style="48" customWidth="1"/>
    <col min="15" max="15" width="31" style="48" customWidth="1"/>
    <col min="16" max="16" width="29.7109375" style="48" customWidth="1"/>
    <col min="17" max="17" width="25.140625" style="48" customWidth="1"/>
    <col min="18" max="20" width="29.7109375" style="48" customWidth="1"/>
    <col min="21" max="21" width="31.7109375" style="48" customWidth="1"/>
    <col min="22" max="22" width="26.42578125" style="48" customWidth="1"/>
    <col min="23" max="23" width="24.28515625" style="48" customWidth="1"/>
    <col min="24" max="24" width="31.85546875" style="48" customWidth="1"/>
    <col min="25" max="26" width="27.140625" style="48" customWidth="1"/>
    <col min="27" max="29" width="32.85546875" style="48" customWidth="1"/>
    <col min="30" max="16384" width="8.7109375" style="48"/>
  </cols>
  <sheetData>
    <row r="2" spans="2:29" ht="20.25" x14ac:dyDescent="0.3">
      <c r="B2" s="46"/>
      <c r="C2" s="112" t="s">
        <v>33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47"/>
      <c r="W2" s="47"/>
      <c r="X2" s="46"/>
      <c r="Y2" s="46"/>
      <c r="Z2" s="46"/>
      <c r="AA2" s="46"/>
      <c r="AB2" s="46"/>
      <c r="AC2" s="46"/>
    </row>
    <row r="3" spans="2:29" ht="20.25" x14ac:dyDescent="0.3">
      <c r="B3" s="49"/>
      <c r="C3" s="50">
        <v>2015</v>
      </c>
      <c r="D3" s="50"/>
      <c r="E3" s="50"/>
      <c r="F3" s="50">
        <v>2016</v>
      </c>
      <c r="G3" s="50"/>
      <c r="H3" s="50"/>
      <c r="I3" s="50">
        <v>2017</v>
      </c>
      <c r="J3" s="50"/>
      <c r="K3" s="50"/>
      <c r="L3" s="51">
        <v>2018</v>
      </c>
      <c r="M3" s="51"/>
      <c r="N3" s="51"/>
      <c r="O3" s="51">
        <v>2019</v>
      </c>
      <c r="P3" s="51"/>
      <c r="Q3" s="51"/>
      <c r="R3" s="51">
        <v>2020</v>
      </c>
      <c r="S3" s="51"/>
      <c r="T3" s="51"/>
      <c r="U3" s="51">
        <v>2021</v>
      </c>
      <c r="V3" s="51"/>
      <c r="W3" s="51"/>
      <c r="X3" s="51">
        <v>2022</v>
      </c>
      <c r="Y3" s="51"/>
      <c r="Z3" s="51"/>
      <c r="AA3" s="52">
        <v>2023</v>
      </c>
      <c r="AB3" s="52"/>
      <c r="AC3" s="52"/>
    </row>
    <row r="4" spans="2:29" ht="22.5" x14ac:dyDescent="0.3">
      <c r="B4" s="53" t="s">
        <v>34</v>
      </c>
      <c r="C4" s="53" t="s">
        <v>35</v>
      </c>
      <c r="D4" s="54" t="s">
        <v>36</v>
      </c>
      <c r="E4" s="54" t="s">
        <v>37</v>
      </c>
      <c r="F4" s="55" t="s">
        <v>38</v>
      </c>
      <c r="G4" s="54" t="s">
        <v>36</v>
      </c>
      <c r="H4" s="54" t="s">
        <v>37</v>
      </c>
      <c r="I4" s="55" t="s">
        <v>35</v>
      </c>
      <c r="J4" s="54" t="s">
        <v>36</v>
      </c>
      <c r="K4" s="54" t="s">
        <v>37</v>
      </c>
      <c r="L4" s="54" t="s">
        <v>39</v>
      </c>
      <c r="M4" s="54" t="s">
        <v>40</v>
      </c>
      <c r="N4" s="54" t="s">
        <v>41</v>
      </c>
      <c r="O4" s="54" t="s">
        <v>35</v>
      </c>
      <c r="P4" s="54" t="s">
        <v>36</v>
      </c>
      <c r="Q4" s="54" t="s">
        <v>37</v>
      </c>
      <c r="R4" s="54" t="s">
        <v>35</v>
      </c>
      <c r="S4" s="54" t="s">
        <v>36</v>
      </c>
      <c r="T4" s="54" t="s">
        <v>37</v>
      </c>
      <c r="U4" s="54" t="s">
        <v>35</v>
      </c>
      <c r="V4" s="54" t="s">
        <v>36</v>
      </c>
      <c r="W4" s="54" t="s">
        <v>37</v>
      </c>
      <c r="X4" s="54" t="s">
        <v>35</v>
      </c>
      <c r="Y4" s="54" t="s">
        <v>36</v>
      </c>
      <c r="Z4" s="54" t="s">
        <v>37</v>
      </c>
      <c r="AA4" s="54" t="s">
        <v>35</v>
      </c>
      <c r="AB4" s="54" t="s">
        <v>36</v>
      </c>
      <c r="AC4" s="54" t="s">
        <v>37</v>
      </c>
    </row>
    <row r="5" spans="2:29" ht="22.5" x14ac:dyDescent="0.3">
      <c r="B5" s="53" t="s">
        <v>3</v>
      </c>
      <c r="C5" s="56">
        <v>1242346660</v>
      </c>
      <c r="D5" s="56">
        <v>351743447</v>
      </c>
      <c r="E5" s="56">
        <v>270750320</v>
      </c>
      <c r="F5" s="56">
        <v>1839719556</v>
      </c>
      <c r="G5" s="57">
        <v>363988844</v>
      </c>
      <c r="H5" s="57">
        <v>79316683</v>
      </c>
      <c r="I5" s="58">
        <v>1101772440</v>
      </c>
      <c r="J5" s="57">
        <v>360131576</v>
      </c>
      <c r="K5" s="57">
        <v>27822675</v>
      </c>
      <c r="L5" s="59">
        <v>1545033858</v>
      </c>
      <c r="M5" s="58">
        <v>241293381</v>
      </c>
      <c r="N5" s="58">
        <v>40071887</v>
      </c>
      <c r="O5" s="59">
        <v>1406623926.5</v>
      </c>
      <c r="P5" s="58">
        <v>437313346</v>
      </c>
      <c r="Q5" s="56">
        <v>15237551</v>
      </c>
      <c r="R5" s="59">
        <v>1828620166</v>
      </c>
      <c r="S5" s="60">
        <v>439163961</v>
      </c>
      <c r="T5" s="61">
        <v>0</v>
      </c>
      <c r="U5" s="59">
        <v>1735960516</v>
      </c>
      <c r="V5" s="62">
        <v>409439420</v>
      </c>
      <c r="W5" s="61">
        <v>0</v>
      </c>
      <c r="X5" s="63">
        <v>1835362333</v>
      </c>
      <c r="Y5" s="64">
        <v>234837385</v>
      </c>
      <c r="Z5" s="61">
        <v>0</v>
      </c>
      <c r="AA5" s="63">
        <v>2086801191</v>
      </c>
      <c r="AB5" s="64">
        <v>405094329</v>
      </c>
      <c r="AC5" s="65">
        <v>0</v>
      </c>
    </row>
    <row r="6" spans="2:29" ht="22.5" x14ac:dyDescent="0.3">
      <c r="B6" s="66"/>
      <c r="C6" s="56"/>
      <c r="D6" s="67"/>
      <c r="E6" s="67"/>
      <c r="F6" s="68"/>
      <c r="G6" s="69"/>
      <c r="H6" s="69"/>
      <c r="I6" s="68"/>
      <c r="J6" s="69"/>
      <c r="K6" s="69"/>
      <c r="L6" s="68"/>
      <c r="M6" s="56"/>
      <c r="N6" s="56"/>
      <c r="O6" s="68"/>
      <c r="P6" s="56"/>
      <c r="Q6" s="56"/>
      <c r="R6" s="68"/>
      <c r="S6" s="70"/>
      <c r="T6" s="68"/>
      <c r="U6" s="68"/>
      <c r="V6" s="68"/>
      <c r="W6" s="68"/>
      <c r="X6" s="71"/>
      <c r="Y6" s="71"/>
      <c r="Z6" s="71"/>
      <c r="AA6" s="72"/>
      <c r="AB6" s="72"/>
      <c r="AC6" s="73"/>
    </row>
    <row r="7" spans="2:29" ht="22.5" x14ac:dyDescent="0.3">
      <c r="B7" s="53" t="s">
        <v>4</v>
      </c>
      <c r="C7" s="56">
        <v>1388882096</v>
      </c>
      <c r="D7" s="56">
        <v>412300287</v>
      </c>
      <c r="E7" s="56">
        <v>117143654</v>
      </c>
      <c r="F7" s="56">
        <v>1206079892</v>
      </c>
      <c r="G7" s="57">
        <v>469761621</v>
      </c>
      <c r="H7" s="57">
        <v>153114553</v>
      </c>
      <c r="I7" s="58">
        <v>1254656495</v>
      </c>
      <c r="J7" s="57">
        <v>443169348</v>
      </c>
      <c r="K7" s="57">
        <v>1066780</v>
      </c>
      <c r="L7" s="59">
        <v>1681090626</v>
      </c>
      <c r="M7" s="58">
        <v>302837825.99300003</v>
      </c>
      <c r="N7" s="58">
        <v>27162864</v>
      </c>
      <c r="O7" s="59">
        <v>1560281262</v>
      </c>
      <c r="P7" s="58">
        <v>381467124</v>
      </c>
      <c r="Q7" s="56">
        <v>37228971</v>
      </c>
      <c r="R7" s="59">
        <v>1774376223</v>
      </c>
      <c r="S7" s="62">
        <v>500732595</v>
      </c>
      <c r="T7" s="61">
        <v>0</v>
      </c>
      <c r="U7" s="59">
        <v>1548623578</v>
      </c>
      <c r="V7" s="60">
        <v>334668789</v>
      </c>
      <c r="W7" s="60">
        <v>12721750</v>
      </c>
      <c r="X7" s="74">
        <v>1419817012</v>
      </c>
      <c r="Y7" s="64">
        <v>288132483</v>
      </c>
      <c r="Z7" s="61">
        <v>0</v>
      </c>
      <c r="AA7" s="75">
        <v>1994571193</v>
      </c>
      <c r="AB7" s="64">
        <v>480813202</v>
      </c>
      <c r="AC7" s="75">
        <v>0</v>
      </c>
    </row>
    <row r="8" spans="2:29" ht="22.5" x14ac:dyDescent="0.3">
      <c r="B8" s="66"/>
      <c r="C8" s="56"/>
      <c r="D8" s="67"/>
      <c r="E8" s="67"/>
      <c r="F8" s="76"/>
      <c r="G8" s="69"/>
      <c r="H8" s="69"/>
      <c r="I8" s="76"/>
      <c r="J8" s="69"/>
      <c r="K8" s="69"/>
      <c r="L8" s="68"/>
      <c r="M8" s="56"/>
      <c r="N8" s="56"/>
      <c r="O8" s="68"/>
      <c r="P8" s="56"/>
      <c r="Q8" s="56"/>
      <c r="R8" s="68"/>
      <c r="S8" s="70"/>
      <c r="T8" s="68"/>
      <c r="U8" s="68"/>
      <c r="V8" s="68"/>
      <c r="W8" s="68"/>
      <c r="X8" s="71"/>
      <c r="Y8" s="71"/>
      <c r="Z8" s="71"/>
      <c r="AA8" s="77"/>
      <c r="AB8" s="77"/>
      <c r="AC8" s="75"/>
    </row>
    <row r="9" spans="2:29" ht="22.5" x14ac:dyDescent="0.3">
      <c r="B9" s="53" t="s">
        <v>5</v>
      </c>
      <c r="C9" s="56">
        <v>1985555677</v>
      </c>
      <c r="D9" s="56">
        <v>198752466</v>
      </c>
      <c r="E9" s="56">
        <v>110877112</v>
      </c>
      <c r="F9" s="56">
        <v>1618628896</v>
      </c>
      <c r="G9" s="57">
        <v>514720494</v>
      </c>
      <c r="H9" s="57">
        <v>77694146</v>
      </c>
      <c r="I9" s="76">
        <v>1220825973</v>
      </c>
      <c r="J9" s="57">
        <v>504596385</v>
      </c>
      <c r="K9" s="57">
        <v>12169874</v>
      </c>
      <c r="L9" s="74">
        <v>2416123139</v>
      </c>
      <c r="M9" s="58">
        <v>317275298</v>
      </c>
      <c r="N9" s="56">
        <v>0</v>
      </c>
      <c r="O9" s="74">
        <v>1170587302</v>
      </c>
      <c r="P9" s="58">
        <v>354111919</v>
      </c>
      <c r="Q9" s="56">
        <v>37485879</v>
      </c>
      <c r="R9" s="74">
        <v>1671647761</v>
      </c>
      <c r="S9" s="60">
        <v>642730355</v>
      </c>
      <c r="T9" s="61">
        <v>0</v>
      </c>
      <c r="U9" s="74">
        <v>2081987934</v>
      </c>
      <c r="V9" s="60">
        <v>414414397</v>
      </c>
      <c r="W9" s="61">
        <v>0</v>
      </c>
      <c r="X9" s="78">
        <v>2527588404</v>
      </c>
      <c r="Y9" s="64">
        <v>241255093</v>
      </c>
      <c r="Z9" s="61">
        <v>0</v>
      </c>
      <c r="AA9" s="78">
        <v>2291050512</v>
      </c>
      <c r="AB9" s="64">
        <v>561842460</v>
      </c>
      <c r="AC9" s="78">
        <v>0</v>
      </c>
    </row>
    <row r="10" spans="2:29" ht="22.5" x14ac:dyDescent="0.3">
      <c r="B10" s="66"/>
      <c r="C10" s="56"/>
      <c r="D10" s="67"/>
      <c r="E10" s="67"/>
      <c r="F10" s="79"/>
      <c r="G10" s="69"/>
      <c r="H10" s="69"/>
      <c r="I10" s="76"/>
      <c r="J10" s="69"/>
      <c r="K10" s="69"/>
      <c r="L10" s="68"/>
      <c r="M10" s="56"/>
      <c r="N10" s="56"/>
      <c r="O10" s="68"/>
      <c r="P10" s="56"/>
      <c r="Q10" s="56"/>
      <c r="R10" s="68"/>
      <c r="S10" s="70"/>
      <c r="T10" s="68"/>
      <c r="U10" s="68"/>
      <c r="V10" s="68"/>
      <c r="W10" s="68"/>
      <c r="X10" s="71"/>
      <c r="Y10" s="71"/>
      <c r="Z10" s="71"/>
      <c r="AA10" s="80"/>
      <c r="AB10" s="80"/>
      <c r="AC10" s="81"/>
    </row>
    <row r="11" spans="2:29" ht="22.5" x14ac:dyDescent="0.3">
      <c r="B11" s="53" t="s">
        <v>6</v>
      </c>
      <c r="C11" s="56">
        <v>1798682285</v>
      </c>
      <c r="D11" s="79">
        <v>238642648</v>
      </c>
      <c r="E11" s="79">
        <v>213292268</v>
      </c>
      <c r="F11" s="56">
        <v>1801402490</v>
      </c>
      <c r="G11" s="82">
        <v>433703130</v>
      </c>
      <c r="H11" s="82">
        <v>12177696</v>
      </c>
      <c r="I11" s="71">
        <v>1622968816</v>
      </c>
      <c r="J11" s="82">
        <v>360194376</v>
      </c>
      <c r="K11" s="82">
        <v>45272181</v>
      </c>
      <c r="L11" s="83">
        <v>1694647821.4229999</v>
      </c>
      <c r="M11" s="58">
        <v>321902929</v>
      </c>
      <c r="N11" s="56">
        <v>0</v>
      </c>
      <c r="O11" s="83">
        <v>2194341397.9819999</v>
      </c>
      <c r="P11" s="58">
        <v>386521436</v>
      </c>
      <c r="Q11" s="56">
        <v>0</v>
      </c>
      <c r="R11" s="83">
        <v>1511107289</v>
      </c>
      <c r="S11" s="60">
        <v>514724736</v>
      </c>
      <c r="T11" s="61">
        <v>0</v>
      </c>
      <c r="U11" s="83">
        <v>1744916669</v>
      </c>
      <c r="V11" s="60">
        <v>476500747</v>
      </c>
      <c r="W11" s="61">
        <v>0</v>
      </c>
      <c r="X11" s="83">
        <v>2307963622</v>
      </c>
      <c r="Y11" s="64">
        <v>310829524</v>
      </c>
      <c r="Z11" s="61">
        <v>0</v>
      </c>
      <c r="AA11" s="84">
        <v>1914537024</v>
      </c>
      <c r="AB11" s="64">
        <v>385600569</v>
      </c>
      <c r="AC11" s="85">
        <v>0</v>
      </c>
    </row>
    <row r="12" spans="2:29" ht="22.5" x14ac:dyDescent="0.3">
      <c r="B12" s="66"/>
      <c r="C12" s="56"/>
      <c r="D12" s="67"/>
      <c r="E12" s="67"/>
      <c r="F12" s="79"/>
      <c r="G12" s="69"/>
      <c r="H12" s="69"/>
      <c r="I12" s="71"/>
      <c r="J12" s="69"/>
      <c r="K12" s="69"/>
      <c r="L12" s="68"/>
      <c r="M12" s="56"/>
      <c r="N12" s="56"/>
      <c r="O12" s="68"/>
      <c r="P12" s="56"/>
      <c r="Q12" s="56"/>
      <c r="R12" s="68"/>
      <c r="S12" s="70"/>
      <c r="T12" s="68"/>
      <c r="U12" s="68"/>
      <c r="V12" s="68"/>
      <c r="W12" s="68"/>
      <c r="X12" s="71"/>
      <c r="Y12" s="71"/>
      <c r="Z12" s="71"/>
      <c r="AA12" s="80"/>
      <c r="AB12" s="80"/>
      <c r="AC12" s="81"/>
    </row>
    <row r="13" spans="2:29" ht="22.5" x14ac:dyDescent="0.3">
      <c r="B13" s="53" t="s">
        <v>7</v>
      </c>
      <c r="C13" s="56">
        <v>1638733058</v>
      </c>
      <c r="D13" s="79">
        <v>312105823</v>
      </c>
      <c r="E13" s="79">
        <v>245345752</v>
      </c>
      <c r="F13" s="56">
        <v>2149764151</v>
      </c>
      <c r="G13" s="82">
        <v>427190463</v>
      </c>
      <c r="H13" s="82">
        <v>86031014</v>
      </c>
      <c r="I13" s="71">
        <v>1527171567</v>
      </c>
      <c r="J13" s="82">
        <v>387560574</v>
      </c>
      <c r="K13" s="82">
        <v>11845544</v>
      </c>
      <c r="L13" s="83">
        <v>1388691585.154</v>
      </c>
      <c r="M13" s="58">
        <v>368366561</v>
      </c>
      <c r="N13" s="58">
        <v>6370289</v>
      </c>
      <c r="O13" s="83">
        <v>2014563927</v>
      </c>
      <c r="P13" s="58">
        <v>452359689</v>
      </c>
      <c r="Q13" s="56">
        <v>0</v>
      </c>
      <c r="R13" s="83">
        <v>1571539746</v>
      </c>
      <c r="S13" s="60">
        <v>492495366</v>
      </c>
      <c r="T13" s="60">
        <v>18722950</v>
      </c>
      <c r="U13" s="83">
        <v>2211757317</v>
      </c>
      <c r="V13" s="60">
        <v>389792823</v>
      </c>
      <c r="W13" s="61">
        <v>0</v>
      </c>
      <c r="X13" s="83">
        <v>1969716287</v>
      </c>
      <c r="Y13" s="64">
        <v>367196369</v>
      </c>
      <c r="Z13" s="61">
        <v>0</v>
      </c>
      <c r="AA13" s="84">
        <v>2008275356</v>
      </c>
      <c r="AB13" s="64">
        <v>458888155</v>
      </c>
      <c r="AC13" s="85">
        <v>0</v>
      </c>
    </row>
    <row r="14" spans="2:29" ht="22.5" x14ac:dyDescent="0.3">
      <c r="B14" s="66"/>
      <c r="C14" s="56"/>
      <c r="D14" s="67"/>
      <c r="E14" s="67"/>
      <c r="F14" s="79"/>
      <c r="G14" s="69"/>
      <c r="H14" s="69"/>
      <c r="I14" s="76"/>
      <c r="J14" s="69"/>
      <c r="K14" s="69"/>
      <c r="L14" s="68"/>
      <c r="M14" s="56"/>
      <c r="N14" s="56"/>
      <c r="O14" s="68"/>
      <c r="P14" s="56"/>
      <c r="Q14" s="56"/>
      <c r="R14" s="68"/>
      <c r="S14" s="70"/>
      <c r="T14" s="68"/>
      <c r="U14" s="68"/>
      <c r="V14" s="68"/>
      <c r="W14" s="68"/>
      <c r="X14" s="71"/>
      <c r="Y14" s="71"/>
      <c r="Z14" s="71"/>
      <c r="AA14" s="80"/>
      <c r="AB14" s="80"/>
      <c r="AC14" s="81"/>
    </row>
    <row r="15" spans="2:29" ht="22.5" x14ac:dyDescent="0.3">
      <c r="B15" s="53" t="s">
        <v>8</v>
      </c>
      <c r="C15" s="56">
        <v>1332568357</v>
      </c>
      <c r="D15" s="79">
        <v>400513171</v>
      </c>
      <c r="E15" s="79">
        <v>108708513</v>
      </c>
      <c r="F15" s="56">
        <v>1636408388</v>
      </c>
      <c r="G15" s="82">
        <v>312227357</v>
      </c>
      <c r="H15" s="82">
        <v>17616436</v>
      </c>
      <c r="I15" s="71">
        <v>1510131955</v>
      </c>
      <c r="J15" s="82">
        <v>360142865</v>
      </c>
      <c r="K15" s="82">
        <v>38051823</v>
      </c>
      <c r="L15" s="83">
        <v>1350670563</v>
      </c>
      <c r="M15" s="58">
        <v>410167768.87400001</v>
      </c>
      <c r="N15" s="58">
        <v>37420303</v>
      </c>
      <c r="O15" s="83">
        <v>1543202331</v>
      </c>
      <c r="P15" s="58">
        <v>595522304</v>
      </c>
      <c r="Q15" s="56">
        <v>12219411</v>
      </c>
      <c r="R15" s="83">
        <v>1812869602</v>
      </c>
      <c r="S15" s="60">
        <v>353613382</v>
      </c>
      <c r="T15" s="60">
        <v>16310397</v>
      </c>
      <c r="U15" s="83">
        <v>1788646710</v>
      </c>
      <c r="V15" s="60">
        <v>428034486</v>
      </c>
      <c r="W15" s="61">
        <v>0</v>
      </c>
      <c r="X15" s="83">
        <v>1497513319</v>
      </c>
      <c r="Y15" s="64">
        <v>445351141</v>
      </c>
      <c r="Z15" s="61">
        <v>0</v>
      </c>
      <c r="AA15" s="84">
        <v>1642474558</v>
      </c>
      <c r="AB15" s="64">
        <v>533967725</v>
      </c>
      <c r="AC15" s="85">
        <v>0</v>
      </c>
    </row>
    <row r="16" spans="2:29" ht="22.5" x14ac:dyDescent="0.3">
      <c r="B16" s="66"/>
      <c r="C16" s="56"/>
      <c r="D16" s="67"/>
      <c r="E16" s="67"/>
      <c r="F16" s="79"/>
      <c r="G16" s="69"/>
      <c r="H16" s="69"/>
      <c r="I16" s="71"/>
      <c r="J16" s="69"/>
      <c r="K16" s="69"/>
      <c r="L16" s="68"/>
      <c r="M16" s="56"/>
      <c r="N16" s="56"/>
      <c r="O16" s="68"/>
      <c r="P16" s="56"/>
      <c r="Q16" s="56"/>
      <c r="R16" s="68"/>
      <c r="S16" s="70"/>
      <c r="T16" s="68"/>
      <c r="U16" s="68"/>
      <c r="V16" s="68"/>
      <c r="W16" s="68"/>
      <c r="X16" s="71"/>
      <c r="Y16" s="71"/>
      <c r="Z16" s="71"/>
      <c r="AA16" s="80"/>
      <c r="AB16" s="80"/>
      <c r="AC16" s="81"/>
    </row>
    <row r="17" spans="2:29" ht="22.5" x14ac:dyDescent="0.3">
      <c r="B17" s="53" t="s">
        <v>9</v>
      </c>
      <c r="C17" s="56">
        <v>1574246420</v>
      </c>
      <c r="D17" s="79">
        <v>480494445</v>
      </c>
      <c r="E17" s="79">
        <v>29408150</v>
      </c>
      <c r="F17" s="56">
        <v>908382493</v>
      </c>
      <c r="G17" s="82">
        <v>554036005</v>
      </c>
      <c r="H17" s="82">
        <v>59212219</v>
      </c>
      <c r="I17" s="71">
        <v>1931632684</v>
      </c>
      <c r="J17" s="82">
        <v>206994850</v>
      </c>
      <c r="K17" s="82">
        <v>39917731</v>
      </c>
      <c r="L17" s="83">
        <v>1247122635</v>
      </c>
      <c r="M17" s="58">
        <v>350375454</v>
      </c>
      <c r="N17" s="58">
        <v>71537610</v>
      </c>
      <c r="O17" s="83">
        <v>2062623427</v>
      </c>
      <c r="P17" s="58">
        <v>444739604</v>
      </c>
      <c r="Q17" s="56">
        <v>12837801</v>
      </c>
      <c r="R17" s="83">
        <v>1558305359</v>
      </c>
      <c r="S17" s="62">
        <v>433312571</v>
      </c>
      <c r="T17" s="60">
        <v>9288448</v>
      </c>
      <c r="U17" s="83">
        <v>1867173571</v>
      </c>
      <c r="V17" s="60">
        <v>427368532</v>
      </c>
      <c r="W17" s="61">
        <v>0</v>
      </c>
      <c r="X17" s="83">
        <v>1946143474</v>
      </c>
      <c r="Y17" s="64">
        <v>389620736</v>
      </c>
      <c r="Z17" s="61">
        <v>0</v>
      </c>
      <c r="AA17" s="84">
        <v>1452071948</v>
      </c>
      <c r="AB17" s="64">
        <v>237995195</v>
      </c>
      <c r="AC17" s="85">
        <v>0</v>
      </c>
    </row>
    <row r="18" spans="2:29" ht="22.5" x14ac:dyDescent="0.3">
      <c r="B18" s="53"/>
      <c r="C18" s="56"/>
      <c r="D18" s="67"/>
      <c r="E18" s="67"/>
      <c r="F18" s="86"/>
      <c r="G18" s="69"/>
      <c r="H18" s="69"/>
      <c r="I18" s="71"/>
      <c r="J18" s="69"/>
      <c r="K18" s="69"/>
      <c r="L18" s="68"/>
      <c r="M18" s="56"/>
      <c r="N18" s="56"/>
      <c r="O18" s="68"/>
      <c r="P18" s="56"/>
      <c r="Q18" s="56"/>
      <c r="R18" s="68"/>
      <c r="S18" s="68"/>
      <c r="T18" s="68"/>
      <c r="U18" s="68"/>
      <c r="V18" s="68"/>
      <c r="W18" s="68"/>
      <c r="X18" s="71"/>
      <c r="Y18" s="71"/>
      <c r="Z18" s="71"/>
      <c r="AA18" s="80"/>
      <c r="AB18" s="80"/>
      <c r="AC18" s="80"/>
    </row>
    <row r="19" spans="2:29" ht="22.5" x14ac:dyDescent="0.3">
      <c r="B19" s="53" t="s">
        <v>10</v>
      </c>
      <c r="C19" s="56">
        <v>1874128023</v>
      </c>
      <c r="D19" s="79">
        <v>327479378</v>
      </c>
      <c r="E19" s="79">
        <v>79275970</v>
      </c>
      <c r="F19" s="56">
        <v>1382383143</v>
      </c>
      <c r="G19" s="62">
        <v>550301436</v>
      </c>
      <c r="H19" s="62">
        <v>11538440</v>
      </c>
      <c r="I19" s="71">
        <v>1670346934</v>
      </c>
      <c r="J19" s="62">
        <v>206994850</v>
      </c>
      <c r="K19" s="62">
        <v>39917731</v>
      </c>
      <c r="L19" s="83">
        <v>1575997534</v>
      </c>
      <c r="M19" s="58">
        <v>254824603</v>
      </c>
      <c r="N19" s="58">
        <v>32641879</v>
      </c>
      <c r="O19" s="83">
        <v>1691332759</v>
      </c>
      <c r="P19" s="58">
        <v>413859795</v>
      </c>
      <c r="Q19" s="56">
        <v>0</v>
      </c>
      <c r="R19" s="83">
        <v>1301173104</v>
      </c>
      <c r="S19" s="62">
        <v>390346125</v>
      </c>
      <c r="T19" s="87">
        <v>0</v>
      </c>
      <c r="U19" s="83">
        <v>1735624740</v>
      </c>
      <c r="V19" s="60">
        <v>280106159</v>
      </c>
      <c r="W19" s="61">
        <v>0</v>
      </c>
      <c r="X19" s="83">
        <v>2225034048</v>
      </c>
      <c r="Y19" s="64">
        <v>318232892</v>
      </c>
      <c r="Z19" s="61">
        <v>0</v>
      </c>
      <c r="AA19" s="84">
        <v>1087389733</v>
      </c>
      <c r="AB19" s="84">
        <v>151443845</v>
      </c>
      <c r="AC19" s="88">
        <v>0</v>
      </c>
    </row>
    <row r="20" spans="2:29" ht="22.5" x14ac:dyDescent="0.3">
      <c r="B20" s="66"/>
      <c r="C20" s="56"/>
      <c r="D20" s="67"/>
      <c r="E20" s="67"/>
      <c r="F20" s="79"/>
      <c r="G20" s="69"/>
      <c r="H20" s="69"/>
      <c r="I20" s="71"/>
      <c r="J20" s="69"/>
      <c r="K20" s="69"/>
      <c r="L20" s="68"/>
      <c r="M20" s="56"/>
      <c r="N20" s="56"/>
      <c r="O20" s="68"/>
      <c r="P20" s="56"/>
      <c r="Q20" s="56"/>
      <c r="R20" s="68"/>
      <c r="S20" s="68"/>
      <c r="T20" s="68"/>
      <c r="U20" s="68"/>
      <c r="V20" s="68"/>
      <c r="W20" s="68"/>
      <c r="X20" s="71"/>
      <c r="Y20" s="71"/>
      <c r="Z20" s="71"/>
      <c r="AA20" s="80"/>
      <c r="AB20" s="80"/>
      <c r="AC20" s="80"/>
    </row>
    <row r="21" spans="2:29" ht="22.5" x14ac:dyDescent="0.3">
      <c r="B21" s="53" t="s">
        <v>11</v>
      </c>
      <c r="C21" s="56">
        <v>1439196438</v>
      </c>
      <c r="D21" s="79">
        <v>240232907</v>
      </c>
      <c r="E21" s="79">
        <v>173663527</v>
      </c>
      <c r="F21" s="56">
        <v>1301656502</v>
      </c>
      <c r="G21" s="82">
        <v>266511510</v>
      </c>
      <c r="H21" s="82">
        <v>34137436</v>
      </c>
      <c r="I21" s="76">
        <v>1339489853</v>
      </c>
      <c r="J21" s="82">
        <v>189990608</v>
      </c>
      <c r="K21" s="82">
        <v>38270576</v>
      </c>
      <c r="L21" s="74">
        <v>1592625064</v>
      </c>
      <c r="M21" s="58">
        <v>272756129</v>
      </c>
      <c r="N21" s="89">
        <v>0</v>
      </c>
      <c r="O21" s="74">
        <v>1451791261</v>
      </c>
      <c r="P21" s="58">
        <v>356122138</v>
      </c>
      <c r="Q21" s="56">
        <v>0</v>
      </c>
      <c r="R21" s="74">
        <v>1819203702</v>
      </c>
      <c r="S21" s="62">
        <v>365486067</v>
      </c>
      <c r="T21" s="87">
        <v>0</v>
      </c>
      <c r="U21" s="74">
        <v>1890680744</v>
      </c>
      <c r="V21" s="60">
        <v>283073266</v>
      </c>
      <c r="W21" s="61">
        <v>0</v>
      </c>
      <c r="X21" s="74">
        <v>1804983964</v>
      </c>
      <c r="Y21" s="64">
        <v>163183502</v>
      </c>
      <c r="Z21" s="61">
        <v>0</v>
      </c>
      <c r="AA21" s="84"/>
      <c r="AB21" s="84"/>
      <c r="AC21" s="84"/>
    </row>
    <row r="22" spans="2:29" ht="22.5" x14ac:dyDescent="0.3">
      <c r="B22" s="66"/>
      <c r="C22" s="56"/>
      <c r="D22" s="67"/>
      <c r="E22" s="67"/>
      <c r="F22" s="56"/>
      <c r="G22" s="67"/>
      <c r="H22" s="67"/>
      <c r="I22" s="58"/>
      <c r="J22" s="67"/>
      <c r="K22" s="67"/>
      <c r="L22" s="68"/>
      <c r="M22" s="56"/>
      <c r="N22" s="56"/>
      <c r="O22" s="68"/>
      <c r="P22" s="56"/>
      <c r="Q22" s="56"/>
      <c r="R22" s="68"/>
      <c r="S22" s="68"/>
      <c r="T22" s="68"/>
      <c r="U22" s="68"/>
      <c r="V22" s="68"/>
      <c r="W22" s="68"/>
      <c r="X22" s="71"/>
      <c r="Y22" s="71"/>
      <c r="Z22" s="71"/>
      <c r="AA22" s="80"/>
      <c r="AB22" s="80"/>
      <c r="AC22" s="80"/>
    </row>
    <row r="23" spans="2:29" ht="22.5" x14ac:dyDescent="0.3">
      <c r="B23" s="53" t="s">
        <v>12</v>
      </c>
      <c r="C23" s="56">
        <v>1297659576</v>
      </c>
      <c r="D23" s="56">
        <v>291589157</v>
      </c>
      <c r="E23" s="56">
        <v>190491561</v>
      </c>
      <c r="F23" s="56">
        <v>1595749779</v>
      </c>
      <c r="G23" s="56">
        <v>230136466</v>
      </c>
      <c r="H23" s="56">
        <v>0</v>
      </c>
      <c r="I23" s="58">
        <v>1364020600</v>
      </c>
      <c r="J23" s="56">
        <v>453625991</v>
      </c>
      <c r="K23" s="56">
        <v>34067408</v>
      </c>
      <c r="L23" s="59">
        <v>1904534900</v>
      </c>
      <c r="M23" s="58">
        <v>264932434</v>
      </c>
      <c r="N23" s="56">
        <v>0</v>
      </c>
      <c r="O23" s="59">
        <v>1911774193</v>
      </c>
      <c r="P23" s="58">
        <v>387567809</v>
      </c>
      <c r="Q23" s="56">
        <v>0</v>
      </c>
      <c r="R23" s="59">
        <v>1689733048</v>
      </c>
      <c r="S23" s="60">
        <v>373448856</v>
      </c>
      <c r="T23" s="87">
        <v>0</v>
      </c>
      <c r="U23" s="59">
        <v>1312207520</v>
      </c>
      <c r="V23" s="62">
        <v>306588319</v>
      </c>
      <c r="W23" s="61">
        <v>0</v>
      </c>
      <c r="X23" s="74">
        <v>1764754622</v>
      </c>
      <c r="Y23" s="64">
        <v>421128160</v>
      </c>
      <c r="Z23" s="61">
        <v>0</v>
      </c>
      <c r="AA23" s="90"/>
      <c r="AB23" s="90"/>
      <c r="AC23" s="90"/>
    </row>
    <row r="24" spans="2:29" ht="22.5" x14ac:dyDescent="0.3">
      <c r="B24" s="66"/>
      <c r="C24" s="56"/>
      <c r="D24" s="56"/>
      <c r="E24" s="56"/>
      <c r="F24" s="56"/>
      <c r="G24" s="56"/>
      <c r="H24" s="56"/>
      <c r="I24" s="58"/>
      <c r="J24" s="56"/>
      <c r="K24" s="56"/>
      <c r="L24" s="68"/>
      <c r="M24" s="56"/>
      <c r="N24" s="56"/>
      <c r="O24" s="68"/>
      <c r="P24" s="56"/>
      <c r="Q24" s="56"/>
      <c r="R24" s="68"/>
      <c r="S24" s="68"/>
      <c r="T24" s="68"/>
      <c r="U24" s="68"/>
      <c r="V24" s="68"/>
      <c r="W24" s="68"/>
      <c r="X24" s="71"/>
      <c r="Y24" s="71"/>
      <c r="Z24" s="71"/>
      <c r="AA24" s="80"/>
      <c r="AB24" s="80"/>
      <c r="AC24" s="80"/>
    </row>
    <row r="25" spans="2:29" ht="22.5" x14ac:dyDescent="0.3">
      <c r="B25" s="53" t="s">
        <v>13</v>
      </c>
      <c r="C25" s="56">
        <v>1419089971</v>
      </c>
      <c r="D25" s="56">
        <v>266740584</v>
      </c>
      <c r="E25" s="56">
        <v>151613504</v>
      </c>
      <c r="F25" s="56">
        <v>1782827245</v>
      </c>
      <c r="G25" s="56">
        <v>213949332</v>
      </c>
      <c r="H25" s="56">
        <v>5993308</v>
      </c>
      <c r="I25" s="58">
        <v>829227832</v>
      </c>
      <c r="J25" s="56">
        <v>420675959</v>
      </c>
      <c r="K25" s="56">
        <v>40022375</v>
      </c>
      <c r="L25" s="59">
        <v>1674414453</v>
      </c>
      <c r="M25" s="58">
        <v>78487612</v>
      </c>
      <c r="N25" s="56">
        <v>0</v>
      </c>
      <c r="O25" s="59">
        <v>1949180493</v>
      </c>
      <c r="P25" s="58">
        <v>447176612</v>
      </c>
      <c r="Q25" s="56">
        <v>0</v>
      </c>
      <c r="R25" s="59">
        <v>2057370017</v>
      </c>
      <c r="S25" s="62">
        <v>464504436</v>
      </c>
      <c r="T25" s="87">
        <v>0</v>
      </c>
      <c r="U25" s="59">
        <v>2087496200</v>
      </c>
      <c r="V25" s="60">
        <v>301264111</v>
      </c>
      <c r="W25" s="62">
        <v>12080589</v>
      </c>
      <c r="X25" s="74">
        <v>1970855752</v>
      </c>
      <c r="Y25" s="64">
        <v>344016129</v>
      </c>
      <c r="Z25" s="61">
        <v>0</v>
      </c>
      <c r="AA25" s="90"/>
      <c r="AB25" s="90"/>
      <c r="AC25" s="90"/>
    </row>
    <row r="26" spans="2:29" ht="22.5" x14ac:dyDescent="0.3">
      <c r="B26" s="66"/>
      <c r="C26" s="56"/>
      <c r="D26" s="56"/>
      <c r="E26" s="56"/>
      <c r="F26" s="56"/>
      <c r="G26" s="56"/>
      <c r="H26" s="56"/>
      <c r="I26" s="58"/>
      <c r="J26" s="56"/>
      <c r="K26" s="56"/>
      <c r="L26" s="68"/>
      <c r="M26" s="56"/>
      <c r="N26" s="56"/>
      <c r="O26" s="68"/>
      <c r="P26" s="56"/>
      <c r="Q26" s="56"/>
      <c r="R26" s="68"/>
      <c r="S26" s="68"/>
      <c r="T26" s="68"/>
      <c r="U26" s="68"/>
      <c r="V26" s="68"/>
      <c r="W26" s="68"/>
      <c r="X26" s="71"/>
      <c r="Y26" s="71"/>
      <c r="Z26" s="71"/>
      <c r="AA26" s="80"/>
      <c r="AB26" s="80"/>
      <c r="AC26" s="80"/>
    </row>
    <row r="27" spans="2:29" ht="22.5" x14ac:dyDescent="0.3">
      <c r="B27" s="53" t="s">
        <v>14</v>
      </c>
      <c r="C27" s="91">
        <v>1847817810</v>
      </c>
      <c r="D27" s="56">
        <v>354888929</v>
      </c>
      <c r="E27" s="56">
        <v>134049419</v>
      </c>
      <c r="F27" s="92">
        <v>1591865713</v>
      </c>
      <c r="G27" s="56">
        <v>329439686</v>
      </c>
      <c r="H27" s="56">
        <v>11819376</v>
      </c>
      <c r="I27" s="93">
        <v>1128524125</v>
      </c>
      <c r="J27" s="56">
        <v>383552757</v>
      </c>
      <c r="K27" s="56">
        <v>11909002</v>
      </c>
      <c r="L27" s="92">
        <v>1750221478.346</v>
      </c>
      <c r="M27" s="91">
        <v>766434341</v>
      </c>
      <c r="N27" s="91">
        <v>152222216</v>
      </c>
      <c r="O27" s="92">
        <v>1931038955</v>
      </c>
      <c r="P27" s="91">
        <v>495330611</v>
      </c>
      <c r="Q27" s="94">
        <v>0</v>
      </c>
      <c r="R27" s="92">
        <v>1837023371</v>
      </c>
      <c r="S27" s="60">
        <v>468400593</v>
      </c>
      <c r="T27" s="87">
        <v>0</v>
      </c>
      <c r="U27" s="92">
        <v>2410557915</v>
      </c>
      <c r="V27" s="60">
        <v>458669060</v>
      </c>
      <c r="W27" s="61">
        <v>0</v>
      </c>
      <c r="X27" s="95">
        <v>2265814135</v>
      </c>
      <c r="Y27" s="64">
        <v>474564894</v>
      </c>
      <c r="Z27" s="61">
        <v>0</v>
      </c>
      <c r="AA27" s="90"/>
      <c r="AB27" s="90"/>
      <c r="AC27" s="90"/>
    </row>
    <row r="28" spans="2:29" ht="22.5" x14ac:dyDescent="0.3">
      <c r="B28" s="66"/>
      <c r="C28" s="92"/>
      <c r="D28" s="92"/>
      <c r="E28" s="92"/>
      <c r="F28" s="91"/>
      <c r="G28" s="91"/>
      <c r="H28" s="91"/>
      <c r="I28" s="91"/>
      <c r="J28" s="91"/>
      <c r="K28" s="91"/>
      <c r="L28" s="91"/>
      <c r="M28" s="56"/>
      <c r="N28" s="56"/>
      <c r="O28" s="91"/>
      <c r="P28" s="56"/>
      <c r="Q28" s="56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2:29" ht="22.5" x14ac:dyDescent="0.3">
      <c r="B29" s="66" t="s">
        <v>42</v>
      </c>
      <c r="C29" s="96">
        <f t="shared" ref="C29:N29" si="0">SUM(C5:C28)</f>
        <v>18838906371</v>
      </c>
      <c r="D29" s="96">
        <f>SUM(D5:D28)</f>
        <v>3875483242</v>
      </c>
      <c r="E29" s="96">
        <f>SUM(E5:E28)</f>
        <v>1824619750</v>
      </c>
      <c r="F29" s="96">
        <f t="shared" si="0"/>
        <v>18814868248</v>
      </c>
      <c r="G29" s="96">
        <f>SUM(G5:G28)</f>
        <v>4665966344</v>
      </c>
      <c r="H29" s="96">
        <f>SUM(H5:H28)</f>
        <v>548651307</v>
      </c>
      <c r="I29" s="97">
        <f t="shared" si="0"/>
        <v>16500769274</v>
      </c>
      <c r="J29" s="97">
        <f>SUM(J5:J28)</f>
        <v>4277630139</v>
      </c>
      <c r="K29" s="97">
        <f>SUM(K5:K28)</f>
        <v>340333700</v>
      </c>
      <c r="L29" s="97">
        <f t="shared" si="0"/>
        <v>19821173656.923</v>
      </c>
      <c r="M29" s="98">
        <f t="shared" si="0"/>
        <v>3949654336.8670001</v>
      </c>
      <c r="N29" s="98">
        <f t="shared" si="0"/>
        <v>367427048</v>
      </c>
      <c r="O29" s="97">
        <v>20887341234.482002</v>
      </c>
      <c r="P29" s="98">
        <f>SUM(P5:P28)</f>
        <v>5152092387</v>
      </c>
      <c r="Q29" s="96">
        <f>SUM(Q5:Q28)</f>
        <v>115009613</v>
      </c>
      <c r="R29" s="97">
        <v>20432969388</v>
      </c>
      <c r="S29" s="99">
        <f>SUM(S5:S28)</f>
        <v>5438959043</v>
      </c>
      <c r="T29" s="99">
        <f>SUM(T5:T28)</f>
        <v>44321795</v>
      </c>
      <c r="U29" s="100">
        <v>22415633414</v>
      </c>
      <c r="V29" s="97">
        <f t="shared" ref="V29:AB29" si="1">SUM(V5:V28)</f>
        <v>4509920109</v>
      </c>
      <c r="W29" s="97">
        <f t="shared" si="1"/>
        <v>24802339</v>
      </c>
      <c r="X29" s="97">
        <f t="shared" si="1"/>
        <v>23535546972</v>
      </c>
      <c r="Y29" s="97">
        <f t="shared" si="1"/>
        <v>3998348308</v>
      </c>
      <c r="Z29" s="101">
        <f t="shared" si="1"/>
        <v>0</v>
      </c>
      <c r="AA29" s="97">
        <f t="shared" si="1"/>
        <v>14477171515</v>
      </c>
      <c r="AB29" s="97">
        <f t="shared" si="1"/>
        <v>3215645480</v>
      </c>
      <c r="AC29" s="97">
        <v>0</v>
      </c>
    </row>
    <row r="34" spans="12:30" ht="18" x14ac:dyDescent="0.25"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</row>
  </sheetData>
  <mergeCells count="2">
    <mergeCell ref="C2:U2"/>
    <mergeCell ref="L34:AD34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2015-2023 MONTHLY PMS TRUCKOUT</vt:lpstr>
      <vt:lpstr>2015-2023 MONTHLY </vt:lpstr>
      <vt:lpstr>2015-2023 MONTHLY IMPORTATION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Abiona, Adebola</dc:creator>
  <cp:lastModifiedBy>AYOMIDE</cp:lastModifiedBy>
  <dcterms:created xsi:type="dcterms:W3CDTF">2023-09-05T09:27:14Z</dcterms:created>
  <dcterms:modified xsi:type="dcterms:W3CDTF">2023-09-20T15:35:33Z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2023-09-06T10:03:44Z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f33b4718-ae5d-4e71-822a-7329fb094148</vt:lpwstr>
  </property>
  <property fmtid="{D5CDD505-2E9C-101B-9397-08002B2CF9AE}" pid="7" name="MSIP_Label_defa4170-0d19-0005-0004-bc88714345d2_ActionId">
    <vt:lpwstr>cb58be61-8236-42c3-88f9-397b8b983c7e</vt:lpwstr>
  </property>
  <property fmtid="{D5CDD505-2E9C-101B-9397-08002B2CF9AE}" pid="8" name="MSIP_Label_defa4170-0d19-0005-0004-bc88714345d2_ContentBits">
    <vt:lpwstr>0</vt:lpwstr>
  </property>
</Properties>
</file>